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/>
  </bookViews>
  <sheets>
    <sheet name="allegato 2014-15" sheetId="4" r:id="rId1"/>
  </sheets>
  <calcPr calcId="145621"/>
</workbook>
</file>

<file path=xl/calcChain.xml><?xml version="1.0" encoding="utf-8"?>
<calcChain xmlns="http://schemas.openxmlformats.org/spreadsheetml/2006/main">
  <c r="F48" i="4" l="1"/>
  <c r="G43" i="4"/>
  <c r="D13" i="4" l="1"/>
  <c r="F13" i="4" l="1"/>
  <c r="D17" i="4" l="1"/>
  <c r="G5" i="4" l="1"/>
  <c r="E5" i="4"/>
  <c r="C5" i="4"/>
  <c r="C58" i="4" l="1"/>
  <c r="C57" i="4"/>
  <c r="C56" i="4"/>
  <c r="C55" i="4"/>
  <c r="B38" i="4"/>
  <c r="D28" i="4"/>
  <c r="C28" i="4"/>
  <c r="E25" i="4"/>
  <c r="B25" i="4"/>
  <c r="B58" i="4" s="1"/>
  <c r="E24" i="4"/>
  <c r="G24" i="4" s="1"/>
  <c r="B57" i="4"/>
  <c r="E57" i="4" s="1"/>
  <c r="G57" i="4" s="1"/>
  <c r="E23" i="4"/>
  <c r="B56" i="4"/>
  <c r="E22" i="4"/>
  <c r="B22" i="4"/>
  <c r="B55" i="4" s="1"/>
  <c r="H13" i="4"/>
  <c r="G13" i="4"/>
  <c r="D59" i="4" s="1"/>
  <c r="E59" i="4" s="1"/>
  <c r="G59" i="4" s="1"/>
  <c r="C13" i="4"/>
  <c r="A17" i="4" s="1"/>
  <c r="B13" i="4"/>
  <c r="J12" i="4"/>
  <c r="J11" i="4"/>
  <c r="J10" i="4"/>
  <c r="J9" i="4"/>
  <c r="A48" i="4"/>
  <c r="C17" i="4" l="1"/>
  <c r="J13" i="4"/>
  <c r="E56" i="4"/>
  <c r="G56" i="4" s="1"/>
  <c r="E28" i="4"/>
  <c r="G22" i="4"/>
  <c r="E58" i="4"/>
  <c r="G58" i="4" s="1"/>
  <c r="C60" i="4"/>
  <c r="E55" i="4"/>
  <c r="B60" i="4"/>
  <c r="B28" i="4"/>
  <c r="D60" i="4"/>
  <c r="B17" i="4"/>
  <c r="G23" i="4"/>
  <c r="G25" i="4"/>
  <c r="F17" i="4" l="1"/>
  <c r="I17" i="4" s="1"/>
  <c r="J17" i="4" s="1"/>
  <c r="G28" i="4"/>
  <c r="E60" i="4"/>
  <c r="G55" i="4"/>
  <c r="G60" i="4" s="1"/>
  <c r="H25" i="4" l="1"/>
  <c r="H24" i="4"/>
  <c r="H22" i="4"/>
  <c r="H23" i="4"/>
  <c r="A43" i="4"/>
  <c r="C34" i="4"/>
  <c r="E34" i="4" s="1"/>
  <c r="C33" i="4" l="1"/>
  <c r="E33" i="4" s="1"/>
  <c r="H33" i="4" s="1"/>
  <c r="C36" i="4"/>
  <c r="E36" i="4" s="1"/>
  <c r="G36" i="4" s="1"/>
  <c r="C35" i="4"/>
  <c r="E35" i="4" s="1"/>
  <c r="G35" i="4" s="1"/>
  <c r="I23" i="4"/>
  <c r="G33" i="4"/>
  <c r="G34" i="4"/>
  <c r="H34" i="4"/>
  <c r="H36" i="4"/>
  <c r="H35" i="4" l="1"/>
  <c r="I24" i="4"/>
  <c r="I22" i="4"/>
  <c r="I25" i="4"/>
  <c r="H38" i="4"/>
  <c r="I28" i="4" l="1"/>
  <c r="J28" i="4" s="1"/>
  <c r="C43" i="4" s="1"/>
  <c r="C48" i="4" s="1"/>
  <c r="D48" i="4" s="1"/>
  <c r="E48" i="4"/>
  <c r="G48" i="4" s="1"/>
  <c r="J38" i="4"/>
  <c r="H48" i="4" l="1"/>
  <c r="H58" i="4" s="1"/>
  <c r="I58" i="4" s="1"/>
  <c r="H55" i="4" l="1"/>
  <c r="I55" i="4" s="1"/>
  <c r="H57" i="4"/>
  <c r="I57" i="4" s="1"/>
  <c r="H59" i="4"/>
  <c r="I59" i="4" s="1"/>
  <c r="H56" i="4"/>
  <c r="I56" i="4" s="1"/>
  <c r="I60" i="4" l="1"/>
</calcChain>
</file>

<file path=xl/sharedStrings.xml><?xml version="1.0" encoding="utf-8"?>
<sst xmlns="http://schemas.openxmlformats.org/spreadsheetml/2006/main" count="88" uniqueCount="62">
  <si>
    <t>INSERIMENTO DATI SITUAZIONE GENERALE DIRIGENZE SICILIA</t>
  </si>
  <si>
    <t>FASCE</t>
  </si>
  <si>
    <t xml:space="preserve"> ORGANICO SCUOLE PER FASCE</t>
  </si>
  <si>
    <t>DS IN SERVIZIO SCUOLA</t>
  </si>
  <si>
    <t>PRESIDI INCARICATI</t>
  </si>
  <si>
    <t>DIRIGENTI IN SERVIZIO MAE</t>
  </si>
  <si>
    <t xml:space="preserve">DS IN PPS </t>
  </si>
  <si>
    <t>TOT DS TITOLARI             (compresi i DS in PPS e i  DS all’estero e dirigenti NO CIR)</t>
  </si>
  <si>
    <t>4^</t>
  </si>
  <si>
    <t>3^</t>
  </si>
  <si>
    <t>2^</t>
  </si>
  <si>
    <t>1^</t>
  </si>
  <si>
    <t>TOTALI</t>
  </si>
  <si>
    <t>FONDO DISPONIBILE  AL NETTO RETRIBUZIONE FISSA</t>
  </si>
  <si>
    <t>PPS ALTRI</t>
  </si>
  <si>
    <t xml:space="preserve">TOT DS SERVIZIO </t>
  </si>
  <si>
    <t>RETR POSIZ FISSA MENSILE</t>
  </si>
  <si>
    <t>RETR POSIZ FISSA ANNUALE</t>
  </si>
  <si>
    <t>TOTALE RETRIBUZIONI POSIZIONE FISSA</t>
  </si>
  <si>
    <t xml:space="preserve">COMPUTO RETRIBUZIONE DI POSIZIONE VARIABILE SU FASCIA </t>
  </si>
  <si>
    <t xml:space="preserve">Fasce </t>
  </si>
  <si>
    <t>DS ridistribuiti nelle fasce per comprendere coloro che mantengono la fascia preced. Art. 4 c. 10 CIN 2007</t>
  </si>
  <si>
    <t xml:space="preserve">TOT DS </t>
  </si>
  <si>
    <t>RAPPORTO</t>
  </si>
  <si>
    <t>COEFFICIENTE</t>
  </si>
  <si>
    <t>VALORE FASCE ANNUALE</t>
  </si>
  <si>
    <t>SPESA ANNUALE DS IN SERVIZIO E PPS</t>
  </si>
  <si>
    <t>SPESA ANNUALE TOTALE PER LA LIQUIDAZIONE DELLA RETRIBUZIONE DI POSIZIONE PARTE VARIABILE</t>
  </si>
  <si>
    <t>COMPUTO RETRIBUZIONE  PER REGGENZE ANNUALI - 80% IND POSIZIONE VARIABILE SU FASCIA</t>
  </si>
  <si>
    <t>DS REGGENZE</t>
  </si>
  <si>
    <t>VALORE  ANNUO FASCE QUOTA VARIABILE</t>
  </si>
  <si>
    <t>VALORE ANNUO REGGENZE                        (80% RETRIBUZIONE POSIZIONE)</t>
  </si>
  <si>
    <t>QUOTA MENSILE REGGENZA</t>
  </si>
  <si>
    <t>TOTALE SPESA REGGENZE ANNUALI</t>
  </si>
  <si>
    <t>TOTALE DA DESTINARE ALLA REMUNERAZIONE DELE REGGENZE ANNUALI E TEMPORANEE</t>
  </si>
  <si>
    <t>TOTALE DISPONIBILE PER RETRIBUZIONE RISULTATO</t>
  </si>
  <si>
    <t>COMPUTO RETRIBUZIONE DI RISULTATO PER FASCE</t>
  </si>
  <si>
    <t>DS  AL  MAE</t>
  </si>
  <si>
    <t>TOTALI DIRIGENTI RETRIBUZIONE RISULTATO</t>
  </si>
  <si>
    <t>VALORE RISULTATO ANNUO PER FASCE</t>
  </si>
  <si>
    <t>TOTALE SPESA</t>
  </si>
  <si>
    <t>MEDIA</t>
  </si>
  <si>
    <t xml:space="preserve">FONDO DISPONIBILE AL NETTO DI RETRIBUZIONE DI POSIZIONE PARTE FISSA </t>
  </si>
  <si>
    <t>IMPEGNO DI SPESA PER LA LIQUIDAZIONE DELLA RETRIBUZIONE DI POSIZIONE PARTE VARIABILE</t>
  </si>
  <si>
    <t>SOMMA RESIDUA DISPONIBILE DA PORTARE AD INTEGRAZIONE ALLA QUOTA DEL FONDO PER LA RETRIBUZIONE DI RISULTATO</t>
  </si>
  <si>
    <t>TOTALE DISPONIBILE PER RETRIBUZIONE INDENNITA' REGGENZE E RETRIBUZIONE RISULTATO</t>
  </si>
  <si>
    <t>FOGLIO CALCOLO FONDO REGIONALE 2015-2016:</t>
  </si>
  <si>
    <t>RISORSE DA INCARICHI AGGIUNTIVI svolti dai dirigenti fino alla data del 31/08/2016</t>
  </si>
  <si>
    <t xml:space="preserve">CALCOLO RISORSE DISPONIBILI PER INDENNITA' RISULTATO, REGGENZE </t>
  </si>
  <si>
    <t>FONDO REGIONALE 2015-2016  RETRIBUZIONE RISULTATO REGIONE:  SICILIA</t>
  </si>
  <si>
    <r>
      <rPr>
        <b/>
        <sz val="18"/>
        <rFont val="Verdana"/>
        <family val="2"/>
      </rPr>
      <t xml:space="preserve">A + B          </t>
    </r>
    <r>
      <rPr>
        <b/>
        <sz val="8"/>
        <rFont val="Verdana"/>
        <family val="2"/>
      </rPr>
      <t>TOTALE</t>
    </r>
    <r>
      <rPr>
        <b/>
        <sz val="18"/>
        <rFont val="Verdana"/>
        <family val="2"/>
      </rPr>
      <t xml:space="preserve"> </t>
    </r>
    <r>
      <rPr>
        <b/>
        <sz val="8"/>
        <rFont val="Verdana"/>
        <family val="2"/>
      </rPr>
      <t xml:space="preserve">Fondo regionale  2015-2016 assegnato </t>
    </r>
  </si>
  <si>
    <t xml:space="preserve">85% di A, per la retribuzione di posizione </t>
  </si>
  <si>
    <t>DS IN ALTRI INCARICHI (DS NOMINATI D.T.)</t>
  </si>
  <si>
    <t>PPS NO CIR (DS nominat D.T.)</t>
  </si>
  <si>
    <t>TOTALE QUOTA POSIZIONE FISSA compresi i dirigenti in particolari situazioni di stato e i dirigenti all’estero, esclusi i D.S. nominati D.T.</t>
  </si>
  <si>
    <t>REGGENZE ANNUALI</t>
  </si>
  <si>
    <r>
      <rPr>
        <b/>
        <sz val="18"/>
        <rFont val="Verdana"/>
        <family val="2"/>
      </rPr>
      <t>A</t>
    </r>
    <r>
      <rPr>
        <b/>
        <sz val="12"/>
        <rFont val="Verdana"/>
        <family val="2"/>
      </rPr>
      <t xml:space="preserve"> </t>
    </r>
    <r>
      <rPr>
        <sz val="12"/>
        <rFont val="Verdana"/>
        <family val="2"/>
      </rPr>
      <t xml:space="preserve">                             </t>
    </r>
    <r>
      <rPr>
        <b/>
        <sz val="8"/>
        <rFont val="Verdana"/>
        <family val="2"/>
      </rPr>
      <t>Quota parte Fondo con destinazione posizione e risultato (LD)                              comunicato dal MIUR con nota prot. DGRUF n. 6482 del 29/04/2016 TABELLA 2</t>
    </r>
  </si>
  <si>
    <r>
      <rPr>
        <b/>
        <sz val="18"/>
        <rFont val="Verdana"/>
        <family val="2"/>
      </rPr>
      <t xml:space="preserve">B             </t>
    </r>
    <r>
      <rPr>
        <b/>
        <sz val="8"/>
        <rFont val="Verdana"/>
        <family val="2"/>
      </rPr>
      <t xml:space="preserve"> QUOTA PARTE FONDO CON DESTINAZIONE ESCLUSIVA RISULTATO (LD) COMUNICATO DAL MIUR CON NOTA PROT. DGRUF N. 6482 DEL 29/04/2016 TABELLA 2 </t>
    </r>
  </si>
  <si>
    <t xml:space="preserve">Quota parte del Fondo  disponibile per la retribuzione di risultato e il  pagamento delle reggenze (15% di A, + 100% di B)   </t>
  </si>
  <si>
    <t xml:space="preserve">     </t>
  </si>
  <si>
    <t>QUOTA DESTINATA ALLE REGGENZE TEMPORANEE</t>
  </si>
  <si>
    <t>TOTALE DA DESTINARE ALLE REGGENZE ANNUALI E TEMPORANEE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</si>
</sst>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indexed="8"/>
      <name val="Calibri"/>
      <family val="2"/>
    </font>
    <font>
      <sz val="12"/>
      <name val="Verdana"/>
      <family val="2"/>
    </font>
    <font>
      <b/>
      <sz val="18"/>
      <name val="Verdana"/>
      <family val="2"/>
    </font>
    <font>
      <b/>
      <sz val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189">
    <xf numFmtId="0" fontId="0" fillId="0" borderId="0" xfId="0"/>
    <xf numFmtId="0" fontId="8" fillId="0" borderId="0" xfId="2" applyFont="1" applyFill="1" applyBorder="1"/>
    <xf numFmtId="0" fontId="9" fillId="0" borderId="17" xfId="3" applyFont="1" applyFill="1" applyBorder="1" applyAlignment="1">
      <alignment vertical="center" wrapText="1"/>
    </xf>
    <xf numFmtId="164" fontId="7" fillId="0" borderId="10" xfId="2" applyNumberFormat="1" applyFont="1" applyFill="1" applyBorder="1" applyAlignment="1">
      <alignment horizontal="center" wrapText="1"/>
    </xf>
    <xf numFmtId="0" fontId="5" fillId="0" borderId="14" xfId="2" applyFont="1" applyFill="1" applyBorder="1" applyAlignment="1">
      <alignment horizontal="center" wrapText="1"/>
    </xf>
    <xf numFmtId="0" fontId="0" fillId="0" borderId="0" xfId="0" applyFill="1"/>
    <xf numFmtId="0" fontId="9" fillId="0" borderId="11" xfId="2" applyFont="1" applyFill="1" applyBorder="1" applyAlignment="1">
      <alignment horizontal="center" wrapText="1"/>
    </xf>
    <xf numFmtId="0" fontId="9" fillId="0" borderId="11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center" wrapText="1"/>
    </xf>
    <xf numFmtId="3" fontId="9" fillId="0" borderId="11" xfId="2" applyNumberFormat="1" applyFont="1" applyFill="1" applyBorder="1"/>
    <xf numFmtId="3" fontId="5" fillId="0" borderId="11" xfId="2" applyNumberFormat="1" applyFont="1" applyFill="1" applyBorder="1"/>
    <xf numFmtId="164" fontId="9" fillId="0" borderId="11" xfId="2" applyNumberFormat="1" applyFont="1" applyFill="1" applyBorder="1"/>
    <xf numFmtId="164" fontId="9" fillId="0" borderId="11" xfId="2" applyNumberFormat="1" applyFont="1" applyFill="1" applyBorder="1" applyAlignment="1">
      <alignment horizontal="right"/>
    </xf>
    <xf numFmtId="164" fontId="5" fillId="0" borderId="2" xfId="2" applyNumberFormat="1" applyFont="1" applyFill="1" applyBorder="1"/>
    <xf numFmtId="0" fontId="0" fillId="0" borderId="0" xfId="0" applyFill="1" applyBorder="1"/>
    <xf numFmtId="0" fontId="9" fillId="0" borderId="11" xfId="3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vertical="center" wrapText="1"/>
    </xf>
    <xf numFmtId="0" fontId="9" fillId="0" borderId="11" xfId="2" applyFont="1" applyFill="1" applyBorder="1"/>
    <xf numFmtId="0" fontId="10" fillId="0" borderId="6" xfId="2" applyFont="1" applyFill="1" applyBorder="1"/>
    <xf numFmtId="0" fontId="10" fillId="0" borderId="11" xfId="2" applyFont="1" applyFill="1" applyBorder="1"/>
    <xf numFmtId="0" fontId="9" fillId="0" borderId="11" xfId="3" applyFont="1" applyFill="1" applyBorder="1"/>
    <xf numFmtId="7" fontId="9" fillId="0" borderId="11" xfId="2" applyNumberFormat="1" applyFont="1" applyFill="1" applyBorder="1"/>
    <xf numFmtId="44" fontId="9" fillId="0" borderId="11" xfId="1" applyFont="1" applyFill="1" applyBorder="1"/>
    <xf numFmtId="1" fontId="10" fillId="0" borderId="11" xfId="2" applyNumberFormat="1" applyFont="1" applyFill="1" applyBorder="1"/>
    <xf numFmtId="0" fontId="5" fillId="0" borderId="14" xfId="3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0" xfId="0" applyFont="1" applyFill="1"/>
    <xf numFmtId="0" fontId="9" fillId="0" borderId="12" xfId="2" applyFont="1" applyFill="1" applyBorder="1"/>
    <xf numFmtId="0" fontId="5" fillId="0" borderId="13" xfId="2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right"/>
    </xf>
    <xf numFmtId="0" fontId="10" fillId="0" borderId="25" xfId="2" applyFont="1" applyFill="1" applyBorder="1"/>
    <xf numFmtId="7" fontId="10" fillId="0" borderId="25" xfId="2" applyNumberFormat="1" applyFont="1" applyFill="1" applyBorder="1" applyAlignment="1">
      <alignment horizontal="right" wrapText="1"/>
    </xf>
    <xf numFmtId="165" fontId="10" fillId="0" borderId="8" xfId="1" applyNumberFormat="1" applyFont="1" applyFill="1" applyBorder="1" applyAlignment="1">
      <alignment horizontal="right"/>
    </xf>
    <xf numFmtId="44" fontId="10" fillId="0" borderId="27" xfId="1" applyFont="1" applyFill="1" applyBorder="1"/>
    <xf numFmtId="0" fontId="9" fillId="0" borderId="5" xfId="2" applyFont="1" applyFill="1" applyBorder="1" applyAlignment="1">
      <alignment horizontal="right"/>
    </xf>
    <xf numFmtId="7" fontId="10" fillId="0" borderId="6" xfId="2" applyNumberFormat="1" applyFont="1" applyFill="1" applyBorder="1" applyAlignment="1">
      <alignment horizontal="right" wrapText="1"/>
    </xf>
    <xf numFmtId="165" fontId="10" fillId="0" borderId="7" xfId="1" applyNumberFormat="1" applyFont="1" applyFill="1" applyBorder="1" applyAlignment="1">
      <alignment horizontal="right"/>
    </xf>
    <xf numFmtId="44" fontId="10" fillId="0" borderId="28" xfId="1" applyFont="1" applyFill="1" applyBorder="1"/>
    <xf numFmtId="0" fontId="9" fillId="0" borderId="10" xfId="2" applyFont="1" applyFill="1" applyBorder="1" applyAlignment="1">
      <alignment horizontal="right"/>
    </xf>
    <xf numFmtId="7" fontId="10" fillId="0" borderId="11" xfId="2" applyNumberFormat="1" applyFont="1" applyFill="1" applyBorder="1" applyAlignment="1">
      <alignment horizontal="right" wrapText="1"/>
    </xf>
    <xf numFmtId="44" fontId="10" fillId="0" borderId="2" xfId="1" applyFont="1" applyFill="1" applyBorder="1" applyAlignment="1">
      <alignment horizontal="right"/>
    </xf>
    <xf numFmtId="165" fontId="10" fillId="0" borderId="2" xfId="0" applyNumberFormat="1" applyFont="1" applyFill="1" applyBorder="1" applyAlignment="1">
      <alignment horizontal="right"/>
    </xf>
    <xf numFmtId="0" fontId="9" fillId="0" borderId="10" xfId="2" applyFont="1" applyFill="1" applyBorder="1" applyAlignment="1">
      <alignment wrapText="1"/>
    </xf>
    <xf numFmtId="164" fontId="9" fillId="0" borderId="11" xfId="2" applyNumberFormat="1" applyFont="1" applyFill="1" applyBorder="1" applyAlignment="1"/>
    <xf numFmtId="165" fontId="10" fillId="0" borderId="2" xfId="1" applyNumberFormat="1" applyFont="1" applyFill="1" applyBorder="1"/>
    <xf numFmtId="44" fontId="7" fillId="0" borderId="28" xfId="1" applyFont="1" applyFill="1" applyBorder="1"/>
    <xf numFmtId="0" fontId="9" fillId="0" borderId="17" xfId="2" applyFont="1" applyFill="1" applyBorder="1" applyAlignment="1">
      <alignment wrapText="1"/>
    </xf>
    <xf numFmtId="0" fontId="5" fillId="0" borderId="14" xfId="2" applyFont="1" applyFill="1" applyBorder="1" applyAlignment="1">
      <alignment horizontal="right" wrapText="1"/>
    </xf>
    <xf numFmtId="164" fontId="5" fillId="0" borderId="14" xfId="2" applyNumberFormat="1" applyFont="1" applyFill="1" applyBorder="1" applyAlignment="1"/>
    <xf numFmtId="165" fontId="7" fillId="0" borderId="15" xfId="0" applyNumberFormat="1" applyFont="1" applyFill="1" applyBorder="1"/>
    <xf numFmtId="44" fontId="7" fillId="0" borderId="3" xfId="1" applyFont="1" applyFill="1" applyBorder="1"/>
    <xf numFmtId="44" fontId="7" fillId="0" borderId="31" xfId="1" applyFont="1" applyFill="1" applyBorder="1"/>
    <xf numFmtId="0" fontId="10" fillId="0" borderId="0" xfId="0" applyFont="1" applyFill="1"/>
    <xf numFmtId="0" fontId="7" fillId="0" borderId="0" xfId="2" applyFont="1" applyFill="1" applyBorder="1" applyAlignment="1">
      <alignment horizontal="center"/>
    </xf>
    <xf numFmtId="0" fontId="5" fillId="0" borderId="34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/>
    <xf numFmtId="164" fontId="5" fillId="0" borderId="18" xfId="2" applyNumberFormat="1" applyFont="1" applyFill="1" applyBorder="1" applyAlignment="1"/>
    <xf numFmtId="164" fontId="5" fillId="0" borderId="0" xfId="2" applyNumberFormat="1" applyFont="1" applyFill="1" applyBorder="1" applyAlignment="1"/>
    <xf numFmtId="164" fontId="7" fillId="0" borderId="0" xfId="0" applyNumberFormat="1" applyFont="1" applyFill="1" applyBorder="1"/>
    <xf numFmtId="0" fontId="9" fillId="0" borderId="10" xfId="3" applyFont="1" applyFill="1" applyBorder="1" applyAlignment="1">
      <alignment horizontal="center" vertical="center"/>
    </xf>
    <xf numFmtId="0" fontId="9" fillId="0" borderId="16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/>
    </xf>
    <xf numFmtId="0" fontId="10" fillId="0" borderId="11" xfId="3" applyFont="1" applyFill="1" applyBorder="1"/>
    <xf numFmtId="0" fontId="9" fillId="0" borderId="11" xfId="3" applyFont="1" applyFill="1" applyBorder="1" applyAlignment="1">
      <alignment horizontal="right"/>
    </xf>
    <xf numFmtId="7" fontId="5" fillId="0" borderId="11" xfId="3" applyNumberFormat="1" applyFont="1" applyFill="1" applyBorder="1"/>
    <xf numFmtId="164" fontId="9" fillId="0" borderId="16" xfId="3" applyNumberFormat="1" applyFont="1" applyFill="1" applyBorder="1"/>
    <xf numFmtId="0" fontId="9" fillId="0" borderId="11" xfId="3" applyFont="1" applyFill="1" applyBorder="1" applyAlignment="1">
      <alignment horizontal="right" wrapText="1"/>
    </xf>
    <xf numFmtId="164" fontId="5" fillId="0" borderId="11" xfId="3" applyNumberFormat="1" applyFont="1" applyFill="1" applyBorder="1"/>
    <xf numFmtId="0" fontId="5" fillId="0" borderId="14" xfId="3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/>
    </xf>
    <xf numFmtId="164" fontId="5" fillId="0" borderId="18" xfId="3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wrapText="1"/>
    </xf>
    <xf numFmtId="164" fontId="5" fillId="0" borderId="0" xfId="2" applyNumberFormat="1" applyFont="1" applyFill="1" applyBorder="1" applyAlignment="1">
      <alignment wrapText="1"/>
    </xf>
    <xf numFmtId="164" fontId="0" fillId="0" borderId="15" xfId="0" applyNumberFormat="1" applyBorder="1"/>
    <xf numFmtId="164" fontId="0" fillId="0" borderId="30" xfId="0" applyNumberFormat="1" applyBorder="1"/>
    <xf numFmtId="0" fontId="5" fillId="0" borderId="0" xfId="2" applyFont="1" applyFill="1" applyBorder="1"/>
    <xf numFmtId="0" fontId="5" fillId="0" borderId="0" xfId="3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44" fontId="5" fillId="0" borderId="0" xfId="2" applyNumberFormat="1" applyFont="1" applyFill="1" applyBorder="1"/>
    <xf numFmtId="164" fontId="5" fillId="0" borderId="0" xfId="2" applyNumberFormat="1" applyFont="1" applyFill="1" applyBorder="1"/>
    <xf numFmtId="0" fontId="7" fillId="0" borderId="25" xfId="2" applyFont="1" applyFill="1" applyBorder="1" applyAlignment="1">
      <alignment horizontal="center"/>
    </xf>
    <xf numFmtId="0" fontId="7" fillId="0" borderId="36" xfId="2" applyFont="1" applyFill="1" applyBorder="1" applyAlignment="1">
      <alignment horizontal="center"/>
    </xf>
    <xf numFmtId="2" fontId="0" fillId="0" borderId="0" xfId="0" applyNumberFormat="1"/>
    <xf numFmtId="164" fontId="5" fillId="3" borderId="11" xfId="2" applyNumberFormat="1" applyFont="1" applyFill="1" applyBorder="1" applyAlignment="1">
      <alignment wrapText="1"/>
    </xf>
    <xf numFmtId="164" fontId="5" fillId="3" borderId="11" xfId="2" applyNumberFormat="1" applyFont="1" applyFill="1" applyBorder="1" applyAlignment="1"/>
    <xf numFmtId="0" fontId="4" fillId="4" borderId="6" xfId="2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0" fontId="2" fillId="0" borderId="0" xfId="2" applyBorder="1" applyAlignment="1">
      <alignment horizontal="center"/>
    </xf>
    <xf numFmtId="164" fontId="0" fillId="0" borderId="0" xfId="0" applyNumberFormat="1"/>
    <xf numFmtId="0" fontId="2" fillId="0" borderId="0" xfId="2" applyFill="1" applyBorder="1" applyAlignment="1">
      <alignment horizontal="center" vertical="center" wrapText="1"/>
    </xf>
    <xf numFmtId="1" fontId="9" fillId="0" borderId="0" xfId="2" applyNumberFormat="1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0" fontId="0" fillId="0" borderId="0" xfId="0" applyBorder="1"/>
    <xf numFmtId="164" fontId="5" fillId="0" borderId="11" xfId="2" applyNumberFormat="1" applyFont="1" applyFill="1" applyBorder="1" applyAlignment="1">
      <alignment wrapText="1"/>
    </xf>
    <xf numFmtId="164" fontId="5" fillId="0" borderId="17" xfId="2" applyNumberFormat="1" applyFont="1" applyFill="1" applyBorder="1" applyAlignment="1">
      <alignment wrapText="1"/>
    </xf>
    <xf numFmtId="0" fontId="9" fillId="0" borderId="25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6" fillId="0" borderId="36" xfId="2" applyFont="1" applyFill="1" applyBorder="1" applyAlignment="1">
      <alignment horizontal="center" vertical="center" wrapText="1"/>
    </xf>
    <xf numFmtId="0" fontId="0" fillId="0" borderId="11" xfId="0" applyFill="1" applyBorder="1"/>
    <xf numFmtId="0" fontId="5" fillId="0" borderId="21" xfId="2" applyFont="1" applyFill="1" applyBorder="1" applyAlignment="1"/>
    <xf numFmtId="0" fontId="5" fillId="0" borderId="38" xfId="2" applyFont="1" applyFill="1" applyBorder="1" applyAlignment="1"/>
    <xf numFmtId="0" fontId="5" fillId="0" borderId="22" xfId="2" applyFont="1" applyFill="1" applyBorder="1" applyAlignment="1"/>
    <xf numFmtId="0" fontId="9" fillId="0" borderId="24" xfId="2" applyFont="1" applyFill="1" applyBorder="1"/>
    <xf numFmtId="0" fontId="9" fillId="0" borderId="25" xfId="2" applyFont="1" applyFill="1" applyBorder="1" applyAlignment="1">
      <alignment horizontal="center" wrapText="1"/>
    </xf>
    <xf numFmtId="0" fontId="9" fillId="0" borderId="25" xfId="3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wrapText="1"/>
    </xf>
    <xf numFmtId="0" fontId="5" fillId="0" borderId="36" xfId="2" applyFont="1" applyFill="1" applyBorder="1" applyAlignment="1">
      <alignment horizontal="center" vertical="center" wrapText="1"/>
    </xf>
    <xf numFmtId="0" fontId="9" fillId="0" borderId="10" xfId="2" applyFont="1" applyFill="1" applyBorder="1"/>
    <xf numFmtId="164" fontId="9" fillId="0" borderId="16" xfId="2" applyNumberFormat="1" applyFont="1" applyFill="1" applyBorder="1"/>
    <xf numFmtId="0" fontId="5" fillId="0" borderId="17" xfId="2" applyFont="1" applyFill="1" applyBorder="1" applyAlignment="1">
      <alignment wrapText="1"/>
    </xf>
    <xf numFmtId="0" fontId="5" fillId="0" borderId="14" xfId="2" applyFont="1" applyFill="1" applyBorder="1"/>
    <xf numFmtId="44" fontId="5" fillId="0" borderId="14" xfId="2" applyNumberFormat="1" applyFont="1" applyFill="1" applyBorder="1"/>
    <xf numFmtId="164" fontId="5" fillId="0" borderId="18" xfId="2" applyNumberFormat="1" applyFont="1" applyFill="1" applyBorder="1"/>
    <xf numFmtId="0" fontId="8" fillId="0" borderId="11" xfId="2" applyFont="1" applyFill="1" applyBorder="1" applyAlignment="1">
      <alignment horizontal="right"/>
    </xf>
    <xf numFmtId="1" fontId="8" fillId="0" borderId="11" xfId="2" applyNumberFormat="1" applyFont="1" applyFill="1" applyBorder="1" applyAlignment="1">
      <alignment horizontal="right"/>
    </xf>
    <xf numFmtId="0" fontId="10" fillId="0" borderId="6" xfId="2" applyFont="1" applyFill="1" applyBorder="1" applyAlignment="1">
      <alignment horizontal="right"/>
    </xf>
    <xf numFmtId="1" fontId="9" fillId="0" borderId="16" xfId="2" applyNumberFormat="1" applyFont="1" applyFill="1" applyBorder="1" applyAlignment="1">
      <alignment horizontal="right"/>
    </xf>
    <xf numFmtId="0" fontId="10" fillId="0" borderId="11" xfId="2" applyFont="1" applyFill="1" applyBorder="1" applyAlignment="1">
      <alignment horizontal="right"/>
    </xf>
    <xf numFmtId="1" fontId="5" fillId="0" borderId="18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/>
    </xf>
    <xf numFmtId="0" fontId="5" fillId="0" borderId="20" xfId="3" applyFont="1" applyFill="1" applyBorder="1" applyAlignment="1">
      <alignment horizontal="center"/>
    </xf>
    <xf numFmtId="0" fontId="5" fillId="0" borderId="9" xfId="3" applyFont="1" applyFill="1" applyBorder="1" applyAlignment="1">
      <alignment horizontal="center"/>
    </xf>
    <xf numFmtId="164" fontId="5" fillId="0" borderId="17" xfId="2" applyNumberFormat="1" applyFont="1" applyFill="1" applyBorder="1" applyAlignment="1">
      <alignment wrapText="1"/>
    </xf>
    <xf numFmtId="0" fontId="9" fillId="0" borderId="14" xfId="2" applyFont="1" applyFill="1" applyBorder="1" applyAlignment="1">
      <alignment wrapText="1"/>
    </xf>
    <xf numFmtId="164" fontId="5" fillId="0" borderId="15" xfId="2" applyNumberFormat="1" applyFont="1" applyFill="1" applyBorder="1" applyAlignment="1">
      <alignment horizontal="center"/>
    </xf>
    <xf numFmtId="164" fontId="5" fillId="0" borderId="30" xfId="2" applyNumberFormat="1" applyFont="1" applyFill="1" applyBorder="1" applyAlignment="1">
      <alignment horizontal="center"/>
    </xf>
    <xf numFmtId="0" fontId="7" fillId="0" borderId="32" xfId="2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5" fillId="0" borderId="6" xfId="2" applyFont="1" applyFill="1" applyBorder="1" applyAlignment="1">
      <alignment horizontal="center" vertical="center" wrapText="1"/>
    </xf>
    <xf numFmtId="3" fontId="5" fillId="0" borderId="32" xfId="2" applyNumberFormat="1" applyFont="1" applyFill="1" applyBorder="1" applyAlignment="1">
      <alignment horizontal="center" wrapText="1"/>
    </xf>
    <xf numFmtId="0" fontId="0" fillId="0" borderId="33" xfId="0" applyBorder="1" applyAlignment="1"/>
    <xf numFmtId="0" fontId="0" fillId="0" borderId="4" xfId="0" applyBorder="1" applyAlignment="1"/>
    <xf numFmtId="0" fontId="9" fillId="0" borderId="24" xfId="2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wrapText="1"/>
    </xf>
    <xf numFmtId="0" fontId="9" fillId="0" borderId="25" xfId="2" applyFont="1" applyFill="1" applyBorder="1" applyAlignment="1">
      <alignment horizontal="center" vertical="center" wrapText="1"/>
    </xf>
    <xf numFmtId="0" fontId="2" fillId="0" borderId="25" xfId="2" applyFont="1" applyFill="1" applyBorder="1" applyAlignment="1">
      <alignment horizontal="center" vertical="center" wrapText="1"/>
    </xf>
    <xf numFmtId="0" fontId="11" fillId="0" borderId="25" xfId="0" applyFont="1" applyFill="1" applyBorder="1" applyAlignment="1"/>
    <xf numFmtId="0" fontId="5" fillId="0" borderId="25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wrapText="1"/>
    </xf>
    <xf numFmtId="0" fontId="5" fillId="0" borderId="36" xfId="2" applyFont="1" applyFill="1" applyBorder="1" applyAlignment="1">
      <alignment wrapText="1"/>
    </xf>
    <xf numFmtId="164" fontId="5" fillId="0" borderId="14" xfId="2" applyNumberFormat="1" applyFont="1" applyFill="1" applyBorder="1" applyAlignment="1">
      <alignment wrapText="1"/>
    </xf>
    <xf numFmtId="0" fontId="11" fillId="0" borderId="14" xfId="0" applyFont="1" applyFill="1" applyBorder="1" applyAlignment="1"/>
    <xf numFmtId="0" fontId="2" fillId="0" borderId="18" xfId="2" applyFont="1" applyFill="1" applyBorder="1" applyAlignment="1">
      <alignment wrapText="1"/>
    </xf>
    <xf numFmtId="7" fontId="9" fillId="0" borderId="35" xfId="2" applyNumberFormat="1" applyFont="1" applyFill="1" applyBorder="1" applyAlignment="1">
      <alignment horizontal="center"/>
    </xf>
    <xf numFmtId="7" fontId="10" fillId="0" borderId="8" xfId="2" applyNumberFormat="1" applyFont="1" applyFill="1" applyBorder="1" applyAlignment="1">
      <alignment horizontal="center" wrapText="1"/>
    </xf>
    <xf numFmtId="7" fontId="10" fillId="0" borderId="26" xfId="2" applyNumberFormat="1" applyFont="1" applyFill="1" applyBorder="1" applyAlignment="1">
      <alignment horizontal="center" wrapText="1"/>
    </xf>
    <xf numFmtId="2" fontId="10" fillId="0" borderId="27" xfId="0" applyNumberFormat="1" applyFont="1" applyFill="1" applyBorder="1" applyAlignment="1">
      <alignment horizontal="center"/>
    </xf>
    <xf numFmtId="2" fontId="10" fillId="0" borderId="28" xfId="0" applyNumberFormat="1" applyFont="1" applyFill="1" applyBorder="1" applyAlignment="1">
      <alignment horizontal="center"/>
    </xf>
    <xf numFmtId="2" fontId="10" fillId="0" borderId="29" xfId="0" applyNumberFormat="1" applyFont="1" applyFill="1" applyBorder="1" applyAlignment="1">
      <alignment horizontal="center"/>
    </xf>
    <xf numFmtId="7" fontId="9" fillId="0" borderId="11" xfId="2" applyNumberFormat="1" applyFont="1" applyFill="1" applyBorder="1" applyAlignment="1">
      <alignment horizontal="center"/>
    </xf>
    <xf numFmtId="7" fontId="10" fillId="0" borderId="2" xfId="2" applyNumberFormat="1" applyFont="1" applyFill="1" applyBorder="1" applyAlignment="1">
      <alignment horizontal="center" wrapText="1"/>
    </xf>
    <xf numFmtId="7" fontId="10" fillId="0" borderId="1" xfId="2" applyNumberFormat="1" applyFont="1" applyFill="1" applyBorder="1" applyAlignment="1">
      <alignment horizontal="center" wrapText="1"/>
    </xf>
    <xf numFmtId="164" fontId="9" fillId="0" borderId="11" xfId="2" applyNumberFormat="1" applyFont="1" applyFill="1" applyBorder="1" applyAlignment="1">
      <alignment horizontal="center"/>
    </xf>
    <xf numFmtId="164" fontId="9" fillId="0" borderId="2" xfId="2" applyNumberFormat="1" applyFont="1" applyFill="1" applyBorder="1" applyAlignment="1">
      <alignment horizontal="center"/>
    </xf>
    <xf numFmtId="164" fontId="9" fillId="0" borderId="1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5" fillId="0" borderId="7" xfId="2" applyFont="1" applyFill="1" applyBorder="1" applyAlignment="1">
      <alignment horizontal="center" wrapText="1"/>
    </xf>
    <xf numFmtId="0" fontId="5" fillId="0" borderId="37" xfId="2" applyFont="1" applyFill="1" applyBorder="1" applyAlignment="1">
      <alignment horizontal="center" wrapText="1"/>
    </xf>
    <xf numFmtId="0" fontId="7" fillId="0" borderId="19" xfId="2" applyFont="1" applyFill="1" applyBorder="1" applyAlignment="1">
      <alignment horizontal="center"/>
    </xf>
    <xf numFmtId="0" fontId="7" fillId="0" borderId="20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6" borderId="6" xfId="2" applyFont="1" applyFill="1" applyBorder="1" applyAlignment="1">
      <alignment horizontal="center" vertical="center" wrapText="1"/>
    </xf>
    <xf numFmtId="0" fontId="5" fillId="7" borderId="6" xfId="2" applyFont="1" applyFill="1" applyBorder="1" applyAlignment="1">
      <alignment horizontal="center" vertical="center" wrapText="1"/>
    </xf>
    <xf numFmtId="164" fontId="5" fillId="6" borderId="11" xfId="2" applyNumberFormat="1" applyFont="1" applyFill="1" applyBorder="1" applyAlignment="1"/>
    <xf numFmtId="0" fontId="2" fillId="6" borderId="11" xfId="2" applyFill="1" applyBorder="1" applyAlignment="1"/>
    <xf numFmtId="164" fontId="5" fillId="7" borderId="11" xfId="2" applyNumberFormat="1" applyFont="1" applyFill="1" applyBorder="1" applyAlignment="1"/>
    <xf numFmtId="0" fontId="2" fillId="7" borderId="11" xfId="2" applyFill="1" applyBorder="1" applyAlignment="1"/>
    <xf numFmtId="0" fontId="3" fillId="2" borderId="32" xfId="2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Normale" xfId="0" builtinId="0"/>
    <cellStyle name="Normale 2" xfId="2"/>
    <cellStyle name="Normale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A40" zoomScaleNormal="100" workbookViewId="0">
      <selection activeCell="G48" sqref="G48"/>
    </sheetView>
  </sheetViews>
  <sheetFormatPr defaultRowHeight="15" x14ac:dyDescent="0.25"/>
  <cols>
    <col min="1" max="1" width="23.42578125" customWidth="1"/>
    <col min="2" max="2" width="22" customWidth="1"/>
    <col min="3" max="3" width="19.5703125" bestFit="1" customWidth="1"/>
    <col min="4" max="4" width="24.42578125" customWidth="1"/>
    <col min="5" max="5" width="21.140625" customWidth="1"/>
    <col min="6" max="6" width="21.28515625" customWidth="1"/>
    <col min="7" max="7" width="17.28515625" customWidth="1"/>
    <col min="8" max="8" width="20" customWidth="1"/>
    <col min="9" max="9" width="21" customWidth="1"/>
    <col min="10" max="10" width="20.42578125" customWidth="1"/>
    <col min="11" max="11" width="14.28515625" bestFit="1" customWidth="1"/>
    <col min="13" max="13" width="11.5703125" bestFit="1" customWidth="1"/>
    <col min="257" max="257" width="19.140625" bestFit="1" customWidth="1"/>
    <col min="258" max="258" width="18.85546875" bestFit="1" customWidth="1"/>
    <col min="259" max="259" width="19.5703125" bestFit="1" customWidth="1"/>
    <col min="260" max="260" width="24.42578125" customWidth="1"/>
    <col min="261" max="261" width="21.140625" customWidth="1"/>
    <col min="263" max="263" width="17.28515625" customWidth="1"/>
    <col min="264" max="264" width="20" customWidth="1"/>
    <col min="265" max="265" width="21" customWidth="1"/>
    <col min="266" max="266" width="20.42578125" customWidth="1"/>
    <col min="513" max="513" width="19.140625" bestFit="1" customWidth="1"/>
    <col min="514" max="514" width="18.85546875" bestFit="1" customWidth="1"/>
    <col min="515" max="515" width="19.5703125" bestFit="1" customWidth="1"/>
    <col min="516" max="516" width="24.42578125" customWidth="1"/>
    <col min="517" max="517" width="21.140625" customWidth="1"/>
    <col min="519" max="519" width="17.28515625" customWidth="1"/>
    <col min="520" max="520" width="20" customWidth="1"/>
    <col min="521" max="521" width="21" customWidth="1"/>
    <col min="522" max="522" width="20.42578125" customWidth="1"/>
    <col min="769" max="769" width="19.140625" bestFit="1" customWidth="1"/>
    <col min="770" max="770" width="18.85546875" bestFit="1" customWidth="1"/>
    <col min="771" max="771" width="19.5703125" bestFit="1" customWidth="1"/>
    <col min="772" max="772" width="24.42578125" customWidth="1"/>
    <col min="773" max="773" width="21.140625" customWidth="1"/>
    <col min="775" max="775" width="17.28515625" customWidth="1"/>
    <col min="776" max="776" width="20" customWidth="1"/>
    <col min="777" max="777" width="21" customWidth="1"/>
    <col min="778" max="778" width="20.42578125" customWidth="1"/>
    <col min="1025" max="1025" width="19.140625" bestFit="1" customWidth="1"/>
    <col min="1026" max="1026" width="18.85546875" bestFit="1" customWidth="1"/>
    <col min="1027" max="1027" width="19.5703125" bestFit="1" customWidth="1"/>
    <col min="1028" max="1028" width="24.42578125" customWidth="1"/>
    <col min="1029" max="1029" width="21.140625" customWidth="1"/>
    <col min="1031" max="1031" width="17.28515625" customWidth="1"/>
    <col min="1032" max="1032" width="20" customWidth="1"/>
    <col min="1033" max="1033" width="21" customWidth="1"/>
    <col min="1034" max="1034" width="20.42578125" customWidth="1"/>
    <col min="1281" max="1281" width="19.140625" bestFit="1" customWidth="1"/>
    <col min="1282" max="1282" width="18.85546875" bestFit="1" customWidth="1"/>
    <col min="1283" max="1283" width="19.5703125" bestFit="1" customWidth="1"/>
    <col min="1284" max="1284" width="24.42578125" customWidth="1"/>
    <col min="1285" max="1285" width="21.140625" customWidth="1"/>
    <col min="1287" max="1287" width="17.28515625" customWidth="1"/>
    <col min="1288" max="1288" width="20" customWidth="1"/>
    <col min="1289" max="1289" width="21" customWidth="1"/>
    <col min="1290" max="1290" width="20.42578125" customWidth="1"/>
    <col min="1537" max="1537" width="19.140625" bestFit="1" customWidth="1"/>
    <col min="1538" max="1538" width="18.85546875" bestFit="1" customWidth="1"/>
    <col min="1539" max="1539" width="19.5703125" bestFit="1" customWidth="1"/>
    <col min="1540" max="1540" width="24.42578125" customWidth="1"/>
    <col min="1541" max="1541" width="21.140625" customWidth="1"/>
    <col min="1543" max="1543" width="17.28515625" customWidth="1"/>
    <col min="1544" max="1544" width="20" customWidth="1"/>
    <col min="1545" max="1545" width="21" customWidth="1"/>
    <col min="1546" max="1546" width="20.42578125" customWidth="1"/>
    <col min="1793" max="1793" width="19.140625" bestFit="1" customWidth="1"/>
    <col min="1794" max="1794" width="18.85546875" bestFit="1" customWidth="1"/>
    <col min="1795" max="1795" width="19.5703125" bestFit="1" customWidth="1"/>
    <col min="1796" max="1796" width="24.42578125" customWidth="1"/>
    <col min="1797" max="1797" width="21.140625" customWidth="1"/>
    <col min="1799" max="1799" width="17.28515625" customWidth="1"/>
    <col min="1800" max="1800" width="20" customWidth="1"/>
    <col min="1801" max="1801" width="21" customWidth="1"/>
    <col min="1802" max="1802" width="20.42578125" customWidth="1"/>
    <col min="2049" max="2049" width="19.140625" bestFit="1" customWidth="1"/>
    <col min="2050" max="2050" width="18.85546875" bestFit="1" customWidth="1"/>
    <col min="2051" max="2051" width="19.5703125" bestFit="1" customWidth="1"/>
    <col min="2052" max="2052" width="24.42578125" customWidth="1"/>
    <col min="2053" max="2053" width="21.140625" customWidth="1"/>
    <col min="2055" max="2055" width="17.28515625" customWidth="1"/>
    <col min="2056" max="2056" width="20" customWidth="1"/>
    <col min="2057" max="2057" width="21" customWidth="1"/>
    <col min="2058" max="2058" width="20.42578125" customWidth="1"/>
    <col min="2305" max="2305" width="19.140625" bestFit="1" customWidth="1"/>
    <col min="2306" max="2306" width="18.85546875" bestFit="1" customWidth="1"/>
    <col min="2307" max="2307" width="19.5703125" bestFit="1" customWidth="1"/>
    <col min="2308" max="2308" width="24.42578125" customWidth="1"/>
    <col min="2309" max="2309" width="21.140625" customWidth="1"/>
    <col min="2311" max="2311" width="17.28515625" customWidth="1"/>
    <col min="2312" max="2312" width="20" customWidth="1"/>
    <col min="2313" max="2313" width="21" customWidth="1"/>
    <col min="2314" max="2314" width="20.42578125" customWidth="1"/>
    <col min="2561" max="2561" width="19.140625" bestFit="1" customWidth="1"/>
    <col min="2562" max="2562" width="18.85546875" bestFit="1" customWidth="1"/>
    <col min="2563" max="2563" width="19.5703125" bestFit="1" customWidth="1"/>
    <col min="2564" max="2564" width="24.42578125" customWidth="1"/>
    <col min="2565" max="2565" width="21.140625" customWidth="1"/>
    <col min="2567" max="2567" width="17.28515625" customWidth="1"/>
    <col min="2568" max="2568" width="20" customWidth="1"/>
    <col min="2569" max="2569" width="21" customWidth="1"/>
    <col min="2570" max="2570" width="20.42578125" customWidth="1"/>
    <col min="2817" max="2817" width="19.140625" bestFit="1" customWidth="1"/>
    <col min="2818" max="2818" width="18.85546875" bestFit="1" customWidth="1"/>
    <col min="2819" max="2819" width="19.5703125" bestFit="1" customWidth="1"/>
    <col min="2820" max="2820" width="24.42578125" customWidth="1"/>
    <col min="2821" max="2821" width="21.140625" customWidth="1"/>
    <col min="2823" max="2823" width="17.28515625" customWidth="1"/>
    <col min="2824" max="2824" width="20" customWidth="1"/>
    <col min="2825" max="2825" width="21" customWidth="1"/>
    <col min="2826" max="2826" width="20.42578125" customWidth="1"/>
    <col min="3073" max="3073" width="19.140625" bestFit="1" customWidth="1"/>
    <col min="3074" max="3074" width="18.85546875" bestFit="1" customWidth="1"/>
    <col min="3075" max="3075" width="19.5703125" bestFit="1" customWidth="1"/>
    <col min="3076" max="3076" width="24.42578125" customWidth="1"/>
    <col min="3077" max="3077" width="21.140625" customWidth="1"/>
    <col min="3079" max="3079" width="17.28515625" customWidth="1"/>
    <col min="3080" max="3080" width="20" customWidth="1"/>
    <col min="3081" max="3081" width="21" customWidth="1"/>
    <col min="3082" max="3082" width="20.42578125" customWidth="1"/>
    <col min="3329" max="3329" width="19.140625" bestFit="1" customWidth="1"/>
    <col min="3330" max="3330" width="18.85546875" bestFit="1" customWidth="1"/>
    <col min="3331" max="3331" width="19.5703125" bestFit="1" customWidth="1"/>
    <col min="3332" max="3332" width="24.42578125" customWidth="1"/>
    <col min="3333" max="3333" width="21.140625" customWidth="1"/>
    <col min="3335" max="3335" width="17.28515625" customWidth="1"/>
    <col min="3336" max="3336" width="20" customWidth="1"/>
    <col min="3337" max="3337" width="21" customWidth="1"/>
    <col min="3338" max="3338" width="20.42578125" customWidth="1"/>
    <col min="3585" max="3585" width="19.140625" bestFit="1" customWidth="1"/>
    <col min="3586" max="3586" width="18.85546875" bestFit="1" customWidth="1"/>
    <col min="3587" max="3587" width="19.5703125" bestFit="1" customWidth="1"/>
    <col min="3588" max="3588" width="24.42578125" customWidth="1"/>
    <col min="3589" max="3589" width="21.140625" customWidth="1"/>
    <col min="3591" max="3591" width="17.28515625" customWidth="1"/>
    <col min="3592" max="3592" width="20" customWidth="1"/>
    <col min="3593" max="3593" width="21" customWidth="1"/>
    <col min="3594" max="3594" width="20.42578125" customWidth="1"/>
    <col min="3841" max="3841" width="19.140625" bestFit="1" customWidth="1"/>
    <col min="3842" max="3842" width="18.85546875" bestFit="1" customWidth="1"/>
    <col min="3843" max="3843" width="19.5703125" bestFit="1" customWidth="1"/>
    <col min="3844" max="3844" width="24.42578125" customWidth="1"/>
    <col min="3845" max="3845" width="21.140625" customWidth="1"/>
    <col min="3847" max="3847" width="17.28515625" customWidth="1"/>
    <col min="3848" max="3848" width="20" customWidth="1"/>
    <col min="3849" max="3849" width="21" customWidth="1"/>
    <col min="3850" max="3850" width="20.42578125" customWidth="1"/>
    <col min="4097" max="4097" width="19.140625" bestFit="1" customWidth="1"/>
    <col min="4098" max="4098" width="18.85546875" bestFit="1" customWidth="1"/>
    <col min="4099" max="4099" width="19.5703125" bestFit="1" customWidth="1"/>
    <col min="4100" max="4100" width="24.42578125" customWidth="1"/>
    <col min="4101" max="4101" width="21.140625" customWidth="1"/>
    <col min="4103" max="4103" width="17.28515625" customWidth="1"/>
    <col min="4104" max="4104" width="20" customWidth="1"/>
    <col min="4105" max="4105" width="21" customWidth="1"/>
    <col min="4106" max="4106" width="20.42578125" customWidth="1"/>
    <col min="4353" max="4353" width="19.140625" bestFit="1" customWidth="1"/>
    <col min="4354" max="4354" width="18.85546875" bestFit="1" customWidth="1"/>
    <col min="4355" max="4355" width="19.5703125" bestFit="1" customWidth="1"/>
    <col min="4356" max="4356" width="24.42578125" customWidth="1"/>
    <col min="4357" max="4357" width="21.140625" customWidth="1"/>
    <col min="4359" max="4359" width="17.28515625" customWidth="1"/>
    <col min="4360" max="4360" width="20" customWidth="1"/>
    <col min="4361" max="4361" width="21" customWidth="1"/>
    <col min="4362" max="4362" width="20.42578125" customWidth="1"/>
    <col min="4609" max="4609" width="19.140625" bestFit="1" customWidth="1"/>
    <col min="4610" max="4610" width="18.85546875" bestFit="1" customWidth="1"/>
    <col min="4611" max="4611" width="19.5703125" bestFit="1" customWidth="1"/>
    <col min="4612" max="4612" width="24.42578125" customWidth="1"/>
    <col min="4613" max="4613" width="21.140625" customWidth="1"/>
    <col min="4615" max="4615" width="17.28515625" customWidth="1"/>
    <col min="4616" max="4616" width="20" customWidth="1"/>
    <col min="4617" max="4617" width="21" customWidth="1"/>
    <col min="4618" max="4618" width="20.42578125" customWidth="1"/>
    <col min="4865" max="4865" width="19.140625" bestFit="1" customWidth="1"/>
    <col min="4866" max="4866" width="18.85546875" bestFit="1" customWidth="1"/>
    <col min="4867" max="4867" width="19.5703125" bestFit="1" customWidth="1"/>
    <col min="4868" max="4868" width="24.42578125" customWidth="1"/>
    <col min="4869" max="4869" width="21.140625" customWidth="1"/>
    <col min="4871" max="4871" width="17.28515625" customWidth="1"/>
    <col min="4872" max="4872" width="20" customWidth="1"/>
    <col min="4873" max="4873" width="21" customWidth="1"/>
    <col min="4874" max="4874" width="20.42578125" customWidth="1"/>
    <col min="5121" max="5121" width="19.140625" bestFit="1" customWidth="1"/>
    <col min="5122" max="5122" width="18.85546875" bestFit="1" customWidth="1"/>
    <col min="5123" max="5123" width="19.5703125" bestFit="1" customWidth="1"/>
    <col min="5124" max="5124" width="24.42578125" customWidth="1"/>
    <col min="5125" max="5125" width="21.140625" customWidth="1"/>
    <col min="5127" max="5127" width="17.28515625" customWidth="1"/>
    <col min="5128" max="5128" width="20" customWidth="1"/>
    <col min="5129" max="5129" width="21" customWidth="1"/>
    <col min="5130" max="5130" width="20.42578125" customWidth="1"/>
    <col min="5377" max="5377" width="19.140625" bestFit="1" customWidth="1"/>
    <col min="5378" max="5378" width="18.85546875" bestFit="1" customWidth="1"/>
    <col min="5379" max="5379" width="19.5703125" bestFit="1" customWidth="1"/>
    <col min="5380" max="5380" width="24.42578125" customWidth="1"/>
    <col min="5381" max="5381" width="21.140625" customWidth="1"/>
    <col min="5383" max="5383" width="17.28515625" customWidth="1"/>
    <col min="5384" max="5384" width="20" customWidth="1"/>
    <col min="5385" max="5385" width="21" customWidth="1"/>
    <col min="5386" max="5386" width="20.42578125" customWidth="1"/>
    <col min="5633" max="5633" width="19.140625" bestFit="1" customWidth="1"/>
    <col min="5634" max="5634" width="18.85546875" bestFit="1" customWidth="1"/>
    <col min="5635" max="5635" width="19.5703125" bestFit="1" customWidth="1"/>
    <col min="5636" max="5636" width="24.42578125" customWidth="1"/>
    <col min="5637" max="5637" width="21.140625" customWidth="1"/>
    <col min="5639" max="5639" width="17.28515625" customWidth="1"/>
    <col min="5640" max="5640" width="20" customWidth="1"/>
    <col min="5641" max="5641" width="21" customWidth="1"/>
    <col min="5642" max="5642" width="20.42578125" customWidth="1"/>
    <col min="5889" max="5889" width="19.140625" bestFit="1" customWidth="1"/>
    <col min="5890" max="5890" width="18.85546875" bestFit="1" customWidth="1"/>
    <col min="5891" max="5891" width="19.5703125" bestFit="1" customWidth="1"/>
    <col min="5892" max="5892" width="24.42578125" customWidth="1"/>
    <col min="5893" max="5893" width="21.140625" customWidth="1"/>
    <col min="5895" max="5895" width="17.28515625" customWidth="1"/>
    <col min="5896" max="5896" width="20" customWidth="1"/>
    <col min="5897" max="5897" width="21" customWidth="1"/>
    <col min="5898" max="5898" width="20.42578125" customWidth="1"/>
    <col min="6145" max="6145" width="19.140625" bestFit="1" customWidth="1"/>
    <col min="6146" max="6146" width="18.85546875" bestFit="1" customWidth="1"/>
    <col min="6147" max="6147" width="19.5703125" bestFit="1" customWidth="1"/>
    <col min="6148" max="6148" width="24.42578125" customWidth="1"/>
    <col min="6149" max="6149" width="21.140625" customWidth="1"/>
    <col min="6151" max="6151" width="17.28515625" customWidth="1"/>
    <col min="6152" max="6152" width="20" customWidth="1"/>
    <col min="6153" max="6153" width="21" customWidth="1"/>
    <col min="6154" max="6154" width="20.42578125" customWidth="1"/>
    <col min="6401" max="6401" width="19.140625" bestFit="1" customWidth="1"/>
    <col min="6402" max="6402" width="18.85546875" bestFit="1" customWidth="1"/>
    <col min="6403" max="6403" width="19.5703125" bestFit="1" customWidth="1"/>
    <col min="6404" max="6404" width="24.42578125" customWidth="1"/>
    <col min="6405" max="6405" width="21.140625" customWidth="1"/>
    <col min="6407" max="6407" width="17.28515625" customWidth="1"/>
    <col min="6408" max="6408" width="20" customWidth="1"/>
    <col min="6409" max="6409" width="21" customWidth="1"/>
    <col min="6410" max="6410" width="20.42578125" customWidth="1"/>
    <col min="6657" max="6657" width="19.140625" bestFit="1" customWidth="1"/>
    <col min="6658" max="6658" width="18.85546875" bestFit="1" customWidth="1"/>
    <col min="6659" max="6659" width="19.5703125" bestFit="1" customWidth="1"/>
    <col min="6660" max="6660" width="24.42578125" customWidth="1"/>
    <col min="6661" max="6661" width="21.140625" customWidth="1"/>
    <col min="6663" max="6663" width="17.28515625" customWidth="1"/>
    <col min="6664" max="6664" width="20" customWidth="1"/>
    <col min="6665" max="6665" width="21" customWidth="1"/>
    <col min="6666" max="6666" width="20.42578125" customWidth="1"/>
    <col min="6913" max="6913" width="19.140625" bestFit="1" customWidth="1"/>
    <col min="6914" max="6914" width="18.85546875" bestFit="1" customWidth="1"/>
    <col min="6915" max="6915" width="19.5703125" bestFit="1" customWidth="1"/>
    <col min="6916" max="6916" width="24.42578125" customWidth="1"/>
    <col min="6917" max="6917" width="21.140625" customWidth="1"/>
    <col min="6919" max="6919" width="17.28515625" customWidth="1"/>
    <col min="6920" max="6920" width="20" customWidth="1"/>
    <col min="6921" max="6921" width="21" customWidth="1"/>
    <col min="6922" max="6922" width="20.42578125" customWidth="1"/>
    <col min="7169" max="7169" width="19.140625" bestFit="1" customWidth="1"/>
    <col min="7170" max="7170" width="18.85546875" bestFit="1" customWidth="1"/>
    <col min="7171" max="7171" width="19.5703125" bestFit="1" customWidth="1"/>
    <col min="7172" max="7172" width="24.42578125" customWidth="1"/>
    <col min="7173" max="7173" width="21.140625" customWidth="1"/>
    <col min="7175" max="7175" width="17.28515625" customWidth="1"/>
    <col min="7176" max="7176" width="20" customWidth="1"/>
    <col min="7177" max="7177" width="21" customWidth="1"/>
    <col min="7178" max="7178" width="20.42578125" customWidth="1"/>
    <col min="7425" max="7425" width="19.140625" bestFit="1" customWidth="1"/>
    <col min="7426" max="7426" width="18.85546875" bestFit="1" customWidth="1"/>
    <col min="7427" max="7427" width="19.5703125" bestFit="1" customWidth="1"/>
    <col min="7428" max="7428" width="24.42578125" customWidth="1"/>
    <col min="7429" max="7429" width="21.140625" customWidth="1"/>
    <col min="7431" max="7431" width="17.28515625" customWidth="1"/>
    <col min="7432" max="7432" width="20" customWidth="1"/>
    <col min="7433" max="7433" width="21" customWidth="1"/>
    <col min="7434" max="7434" width="20.42578125" customWidth="1"/>
    <col min="7681" max="7681" width="19.140625" bestFit="1" customWidth="1"/>
    <col min="7682" max="7682" width="18.85546875" bestFit="1" customWidth="1"/>
    <col min="7683" max="7683" width="19.5703125" bestFit="1" customWidth="1"/>
    <col min="7684" max="7684" width="24.42578125" customWidth="1"/>
    <col min="7685" max="7685" width="21.140625" customWidth="1"/>
    <col min="7687" max="7687" width="17.28515625" customWidth="1"/>
    <col min="7688" max="7688" width="20" customWidth="1"/>
    <col min="7689" max="7689" width="21" customWidth="1"/>
    <col min="7690" max="7690" width="20.42578125" customWidth="1"/>
    <col min="7937" max="7937" width="19.140625" bestFit="1" customWidth="1"/>
    <col min="7938" max="7938" width="18.85546875" bestFit="1" customWidth="1"/>
    <col min="7939" max="7939" width="19.5703125" bestFit="1" customWidth="1"/>
    <col min="7940" max="7940" width="24.42578125" customWidth="1"/>
    <col min="7941" max="7941" width="21.140625" customWidth="1"/>
    <col min="7943" max="7943" width="17.28515625" customWidth="1"/>
    <col min="7944" max="7944" width="20" customWidth="1"/>
    <col min="7945" max="7945" width="21" customWidth="1"/>
    <col min="7946" max="7946" width="20.42578125" customWidth="1"/>
    <col min="8193" max="8193" width="19.140625" bestFit="1" customWidth="1"/>
    <col min="8194" max="8194" width="18.85546875" bestFit="1" customWidth="1"/>
    <col min="8195" max="8195" width="19.5703125" bestFit="1" customWidth="1"/>
    <col min="8196" max="8196" width="24.42578125" customWidth="1"/>
    <col min="8197" max="8197" width="21.140625" customWidth="1"/>
    <col min="8199" max="8199" width="17.28515625" customWidth="1"/>
    <col min="8200" max="8200" width="20" customWidth="1"/>
    <col min="8201" max="8201" width="21" customWidth="1"/>
    <col min="8202" max="8202" width="20.42578125" customWidth="1"/>
    <col min="8449" max="8449" width="19.140625" bestFit="1" customWidth="1"/>
    <col min="8450" max="8450" width="18.85546875" bestFit="1" customWidth="1"/>
    <col min="8451" max="8451" width="19.5703125" bestFit="1" customWidth="1"/>
    <col min="8452" max="8452" width="24.42578125" customWidth="1"/>
    <col min="8453" max="8453" width="21.140625" customWidth="1"/>
    <col min="8455" max="8455" width="17.28515625" customWidth="1"/>
    <col min="8456" max="8456" width="20" customWidth="1"/>
    <col min="8457" max="8457" width="21" customWidth="1"/>
    <col min="8458" max="8458" width="20.42578125" customWidth="1"/>
    <col min="8705" max="8705" width="19.140625" bestFit="1" customWidth="1"/>
    <col min="8706" max="8706" width="18.85546875" bestFit="1" customWidth="1"/>
    <col min="8707" max="8707" width="19.5703125" bestFit="1" customWidth="1"/>
    <col min="8708" max="8708" width="24.42578125" customWidth="1"/>
    <col min="8709" max="8709" width="21.140625" customWidth="1"/>
    <col min="8711" max="8711" width="17.28515625" customWidth="1"/>
    <col min="8712" max="8712" width="20" customWidth="1"/>
    <col min="8713" max="8713" width="21" customWidth="1"/>
    <col min="8714" max="8714" width="20.42578125" customWidth="1"/>
    <col min="8961" max="8961" width="19.140625" bestFit="1" customWidth="1"/>
    <col min="8962" max="8962" width="18.85546875" bestFit="1" customWidth="1"/>
    <col min="8963" max="8963" width="19.5703125" bestFit="1" customWidth="1"/>
    <col min="8964" max="8964" width="24.42578125" customWidth="1"/>
    <col min="8965" max="8965" width="21.140625" customWidth="1"/>
    <col min="8967" max="8967" width="17.28515625" customWidth="1"/>
    <col min="8968" max="8968" width="20" customWidth="1"/>
    <col min="8969" max="8969" width="21" customWidth="1"/>
    <col min="8970" max="8970" width="20.42578125" customWidth="1"/>
    <col min="9217" max="9217" width="19.140625" bestFit="1" customWidth="1"/>
    <col min="9218" max="9218" width="18.85546875" bestFit="1" customWidth="1"/>
    <col min="9219" max="9219" width="19.5703125" bestFit="1" customWidth="1"/>
    <col min="9220" max="9220" width="24.42578125" customWidth="1"/>
    <col min="9221" max="9221" width="21.140625" customWidth="1"/>
    <col min="9223" max="9223" width="17.28515625" customWidth="1"/>
    <col min="9224" max="9224" width="20" customWidth="1"/>
    <col min="9225" max="9225" width="21" customWidth="1"/>
    <col min="9226" max="9226" width="20.42578125" customWidth="1"/>
    <col min="9473" max="9473" width="19.140625" bestFit="1" customWidth="1"/>
    <col min="9474" max="9474" width="18.85546875" bestFit="1" customWidth="1"/>
    <col min="9475" max="9475" width="19.5703125" bestFit="1" customWidth="1"/>
    <col min="9476" max="9476" width="24.42578125" customWidth="1"/>
    <col min="9477" max="9477" width="21.140625" customWidth="1"/>
    <col min="9479" max="9479" width="17.28515625" customWidth="1"/>
    <col min="9480" max="9480" width="20" customWidth="1"/>
    <col min="9481" max="9481" width="21" customWidth="1"/>
    <col min="9482" max="9482" width="20.42578125" customWidth="1"/>
    <col min="9729" max="9729" width="19.140625" bestFit="1" customWidth="1"/>
    <col min="9730" max="9730" width="18.85546875" bestFit="1" customWidth="1"/>
    <col min="9731" max="9731" width="19.5703125" bestFit="1" customWidth="1"/>
    <col min="9732" max="9732" width="24.42578125" customWidth="1"/>
    <col min="9733" max="9733" width="21.140625" customWidth="1"/>
    <col min="9735" max="9735" width="17.28515625" customWidth="1"/>
    <col min="9736" max="9736" width="20" customWidth="1"/>
    <col min="9737" max="9737" width="21" customWidth="1"/>
    <col min="9738" max="9738" width="20.42578125" customWidth="1"/>
    <col min="9985" max="9985" width="19.140625" bestFit="1" customWidth="1"/>
    <col min="9986" max="9986" width="18.85546875" bestFit="1" customWidth="1"/>
    <col min="9987" max="9987" width="19.5703125" bestFit="1" customWidth="1"/>
    <col min="9988" max="9988" width="24.42578125" customWidth="1"/>
    <col min="9989" max="9989" width="21.140625" customWidth="1"/>
    <col min="9991" max="9991" width="17.28515625" customWidth="1"/>
    <col min="9992" max="9992" width="20" customWidth="1"/>
    <col min="9993" max="9993" width="21" customWidth="1"/>
    <col min="9994" max="9994" width="20.42578125" customWidth="1"/>
    <col min="10241" max="10241" width="19.140625" bestFit="1" customWidth="1"/>
    <col min="10242" max="10242" width="18.85546875" bestFit="1" customWidth="1"/>
    <col min="10243" max="10243" width="19.5703125" bestFit="1" customWidth="1"/>
    <col min="10244" max="10244" width="24.42578125" customWidth="1"/>
    <col min="10245" max="10245" width="21.140625" customWidth="1"/>
    <col min="10247" max="10247" width="17.28515625" customWidth="1"/>
    <col min="10248" max="10248" width="20" customWidth="1"/>
    <col min="10249" max="10249" width="21" customWidth="1"/>
    <col min="10250" max="10250" width="20.42578125" customWidth="1"/>
    <col min="10497" max="10497" width="19.140625" bestFit="1" customWidth="1"/>
    <col min="10498" max="10498" width="18.85546875" bestFit="1" customWidth="1"/>
    <col min="10499" max="10499" width="19.5703125" bestFit="1" customWidth="1"/>
    <col min="10500" max="10500" width="24.42578125" customWidth="1"/>
    <col min="10501" max="10501" width="21.140625" customWidth="1"/>
    <col min="10503" max="10503" width="17.28515625" customWidth="1"/>
    <col min="10504" max="10504" width="20" customWidth="1"/>
    <col min="10505" max="10505" width="21" customWidth="1"/>
    <col min="10506" max="10506" width="20.42578125" customWidth="1"/>
    <col min="10753" max="10753" width="19.140625" bestFit="1" customWidth="1"/>
    <col min="10754" max="10754" width="18.85546875" bestFit="1" customWidth="1"/>
    <col min="10755" max="10755" width="19.5703125" bestFit="1" customWidth="1"/>
    <col min="10756" max="10756" width="24.42578125" customWidth="1"/>
    <col min="10757" max="10757" width="21.140625" customWidth="1"/>
    <col min="10759" max="10759" width="17.28515625" customWidth="1"/>
    <col min="10760" max="10760" width="20" customWidth="1"/>
    <col min="10761" max="10761" width="21" customWidth="1"/>
    <col min="10762" max="10762" width="20.42578125" customWidth="1"/>
    <col min="11009" max="11009" width="19.140625" bestFit="1" customWidth="1"/>
    <col min="11010" max="11010" width="18.85546875" bestFit="1" customWidth="1"/>
    <col min="11011" max="11011" width="19.5703125" bestFit="1" customWidth="1"/>
    <col min="11012" max="11012" width="24.42578125" customWidth="1"/>
    <col min="11013" max="11013" width="21.140625" customWidth="1"/>
    <col min="11015" max="11015" width="17.28515625" customWidth="1"/>
    <col min="11016" max="11016" width="20" customWidth="1"/>
    <col min="11017" max="11017" width="21" customWidth="1"/>
    <col min="11018" max="11018" width="20.42578125" customWidth="1"/>
    <col min="11265" max="11265" width="19.140625" bestFit="1" customWidth="1"/>
    <col min="11266" max="11266" width="18.85546875" bestFit="1" customWidth="1"/>
    <col min="11267" max="11267" width="19.5703125" bestFit="1" customWidth="1"/>
    <col min="11268" max="11268" width="24.42578125" customWidth="1"/>
    <col min="11269" max="11269" width="21.140625" customWidth="1"/>
    <col min="11271" max="11271" width="17.28515625" customWidth="1"/>
    <col min="11272" max="11272" width="20" customWidth="1"/>
    <col min="11273" max="11273" width="21" customWidth="1"/>
    <col min="11274" max="11274" width="20.42578125" customWidth="1"/>
    <col min="11521" max="11521" width="19.140625" bestFit="1" customWidth="1"/>
    <col min="11522" max="11522" width="18.85546875" bestFit="1" customWidth="1"/>
    <col min="11523" max="11523" width="19.5703125" bestFit="1" customWidth="1"/>
    <col min="11524" max="11524" width="24.42578125" customWidth="1"/>
    <col min="11525" max="11525" width="21.140625" customWidth="1"/>
    <col min="11527" max="11527" width="17.28515625" customWidth="1"/>
    <col min="11528" max="11528" width="20" customWidth="1"/>
    <col min="11529" max="11529" width="21" customWidth="1"/>
    <col min="11530" max="11530" width="20.42578125" customWidth="1"/>
    <col min="11777" max="11777" width="19.140625" bestFit="1" customWidth="1"/>
    <col min="11778" max="11778" width="18.85546875" bestFit="1" customWidth="1"/>
    <col min="11779" max="11779" width="19.5703125" bestFit="1" customWidth="1"/>
    <col min="11780" max="11780" width="24.42578125" customWidth="1"/>
    <col min="11781" max="11781" width="21.140625" customWidth="1"/>
    <col min="11783" max="11783" width="17.28515625" customWidth="1"/>
    <col min="11784" max="11784" width="20" customWidth="1"/>
    <col min="11785" max="11785" width="21" customWidth="1"/>
    <col min="11786" max="11786" width="20.42578125" customWidth="1"/>
    <col min="12033" max="12033" width="19.140625" bestFit="1" customWidth="1"/>
    <col min="12034" max="12034" width="18.85546875" bestFit="1" customWidth="1"/>
    <col min="12035" max="12035" width="19.5703125" bestFit="1" customWidth="1"/>
    <col min="12036" max="12036" width="24.42578125" customWidth="1"/>
    <col min="12037" max="12037" width="21.140625" customWidth="1"/>
    <col min="12039" max="12039" width="17.28515625" customWidth="1"/>
    <col min="12040" max="12040" width="20" customWidth="1"/>
    <col min="12041" max="12041" width="21" customWidth="1"/>
    <col min="12042" max="12042" width="20.42578125" customWidth="1"/>
    <col min="12289" max="12289" width="19.140625" bestFit="1" customWidth="1"/>
    <col min="12290" max="12290" width="18.85546875" bestFit="1" customWidth="1"/>
    <col min="12291" max="12291" width="19.5703125" bestFit="1" customWidth="1"/>
    <col min="12292" max="12292" width="24.42578125" customWidth="1"/>
    <col min="12293" max="12293" width="21.140625" customWidth="1"/>
    <col min="12295" max="12295" width="17.28515625" customWidth="1"/>
    <col min="12296" max="12296" width="20" customWidth="1"/>
    <col min="12297" max="12297" width="21" customWidth="1"/>
    <col min="12298" max="12298" width="20.42578125" customWidth="1"/>
    <col min="12545" max="12545" width="19.140625" bestFit="1" customWidth="1"/>
    <col min="12546" max="12546" width="18.85546875" bestFit="1" customWidth="1"/>
    <col min="12547" max="12547" width="19.5703125" bestFit="1" customWidth="1"/>
    <col min="12548" max="12548" width="24.42578125" customWidth="1"/>
    <col min="12549" max="12549" width="21.140625" customWidth="1"/>
    <col min="12551" max="12551" width="17.28515625" customWidth="1"/>
    <col min="12552" max="12552" width="20" customWidth="1"/>
    <col min="12553" max="12553" width="21" customWidth="1"/>
    <col min="12554" max="12554" width="20.42578125" customWidth="1"/>
    <col min="12801" max="12801" width="19.140625" bestFit="1" customWidth="1"/>
    <col min="12802" max="12802" width="18.85546875" bestFit="1" customWidth="1"/>
    <col min="12803" max="12803" width="19.5703125" bestFit="1" customWidth="1"/>
    <col min="12804" max="12804" width="24.42578125" customWidth="1"/>
    <col min="12805" max="12805" width="21.140625" customWidth="1"/>
    <col min="12807" max="12807" width="17.28515625" customWidth="1"/>
    <col min="12808" max="12808" width="20" customWidth="1"/>
    <col min="12809" max="12809" width="21" customWidth="1"/>
    <col min="12810" max="12810" width="20.42578125" customWidth="1"/>
    <col min="13057" max="13057" width="19.140625" bestFit="1" customWidth="1"/>
    <col min="13058" max="13058" width="18.85546875" bestFit="1" customWidth="1"/>
    <col min="13059" max="13059" width="19.5703125" bestFit="1" customWidth="1"/>
    <col min="13060" max="13060" width="24.42578125" customWidth="1"/>
    <col min="13061" max="13061" width="21.140625" customWidth="1"/>
    <col min="13063" max="13063" width="17.28515625" customWidth="1"/>
    <col min="13064" max="13064" width="20" customWidth="1"/>
    <col min="13065" max="13065" width="21" customWidth="1"/>
    <col min="13066" max="13066" width="20.42578125" customWidth="1"/>
    <col min="13313" max="13313" width="19.140625" bestFit="1" customWidth="1"/>
    <col min="13314" max="13314" width="18.85546875" bestFit="1" customWidth="1"/>
    <col min="13315" max="13315" width="19.5703125" bestFit="1" customWidth="1"/>
    <col min="13316" max="13316" width="24.42578125" customWidth="1"/>
    <col min="13317" max="13317" width="21.140625" customWidth="1"/>
    <col min="13319" max="13319" width="17.28515625" customWidth="1"/>
    <col min="13320" max="13320" width="20" customWidth="1"/>
    <col min="13321" max="13321" width="21" customWidth="1"/>
    <col min="13322" max="13322" width="20.42578125" customWidth="1"/>
    <col min="13569" max="13569" width="19.140625" bestFit="1" customWidth="1"/>
    <col min="13570" max="13570" width="18.85546875" bestFit="1" customWidth="1"/>
    <col min="13571" max="13571" width="19.5703125" bestFit="1" customWidth="1"/>
    <col min="13572" max="13572" width="24.42578125" customWidth="1"/>
    <col min="13573" max="13573" width="21.140625" customWidth="1"/>
    <col min="13575" max="13575" width="17.28515625" customWidth="1"/>
    <col min="13576" max="13576" width="20" customWidth="1"/>
    <col min="13577" max="13577" width="21" customWidth="1"/>
    <col min="13578" max="13578" width="20.42578125" customWidth="1"/>
    <col min="13825" max="13825" width="19.140625" bestFit="1" customWidth="1"/>
    <col min="13826" max="13826" width="18.85546875" bestFit="1" customWidth="1"/>
    <col min="13827" max="13827" width="19.5703125" bestFit="1" customWidth="1"/>
    <col min="13828" max="13828" width="24.42578125" customWidth="1"/>
    <col min="13829" max="13829" width="21.140625" customWidth="1"/>
    <col min="13831" max="13831" width="17.28515625" customWidth="1"/>
    <col min="13832" max="13832" width="20" customWidth="1"/>
    <col min="13833" max="13833" width="21" customWidth="1"/>
    <col min="13834" max="13834" width="20.42578125" customWidth="1"/>
    <col min="14081" max="14081" width="19.140625" bestFit="1" customWidth="1"/>
    <col min="14082" max="14082" width="18.85546875" bestFit="1" customWidth="1"/>
    <col min="14083" max="14083" width="19.5703125" bestFit="1" customWidth="1"/>
    <col min="14084" max="14084" width="24.42578125" customWidth="1"/>
    <col min="14085" max="14085" width="21.140625" customWidth="1"/>
    <col min="14087" max="14087" width="17.28515625" customWidth="1"/>
    <col min="14088" max="14088" width="20" customWidth="1"/>
    <col min="14089" max="14089" width="21" customWidth="1"/>
    <col min="14090" max="14090" width="20.42578125" customWidth="1"/>
    <col min="14337" max="14337" width="19.140625" bestFit="1" customWidth="1"/>
    <col min="14338" max="14338" width="18.85546875" bestFit="1" customWidth="1"/>
    <col min="14339" max="14339" width="19.5703125" bestFit="1" customWidth="1"/>
    <col min="14340" max="14340" width="24.42578125" customWidth="1"/>
    <col min="14341" max="14341" width="21.140625" customWidth="1"/>
    <col min="14343" max="14343" width="17.28515625" customWidth="1"/>
    <col min="14344" max="14344" width="20" customWidth="1"/>
    <col min="14345" max="14345" width="21" customWidth="1"/>
    <col min="14346" max="14346" width="20.42578125" customWidth="1"/>
    <col min="14593" max="14593" width="19.140625" bestFit="1" customWidth="1"/>
    <col min="14594" max="14594" width="18.85546875" bestFit="1" customWidth="1"/>
    <col min="14595" max="14595" width="19.5703125" bestFit="1" customWidth="1"/>
    <col min="14596" max="14596" width="24.42578125" customWidth="1"/>
    <col min="14597" max="14597" width="21.140625" customWidth="1"/>
    <col min="14599" max="14599" width="17.28515625" customWidth="1"/>
    <col min="14600" max="14600" width="20" customWidth="1"/>
    <col min="14601" max="14601" width="21" customWidth="1"/>
    <col min="14602" max="14602" width="20.42578125" customWidth="1"/>
    <col min="14849" max="14849" width="19.140625" bestFit="1" customWidth="1"/>
    <col min="14850" max="14850" width="18.85546875" bestFit="1" customWidth="1"/>
    <col min="14851" max="14851" width="19.5703125" bestFit="1" customWidth="1"/>
    <col min="14852" max="14852" width="24.42578125" customWidth="1"/>
    <col min="14853" max="14853" width="21.140625" customWidth="1"/>
    <col min="14855" max="14855" width="17.28515625" customWidth="1"/>
    <col min="14856" max="14856" width="20" customWidth="1"/>
    <col min="14857" max="14857" width="21" customWidth="1"/>
    <col min="14858" max="14858" width="20.42578125" customWidth="1"/>
    <col min="15105" max="15105" width="19.140625" bestFit="1" customWidth="1"/>
    <col min="15106" max="15106" width="18.85546875" bestFit="1" customWidth="1"/>
    <col min="15107" max="15107" width="19.5703125" bestFit="1" customWidth="1"/>
    <col min="15108" max="15108" width="24.42578125" customWidth="1"/>
    <col min="15109" max="15109" width="21.140625" customWidth="1"/>
    <col min="15111" max="15111" width="17.28515625" customWidth="1"/>
    <col min="15112" max="15112" width="20" customWidth="1"/>
    <col min="15113" max="15113" width="21" customWidth="1"/>
    <col min="15114" max="15114" width="20.42578125" customWidth="1"/>
    <col min="15361" max="15361" width="19.140625" bestFit="1" customWidth="1"/>
    <col min="15362" max="15362" width="18.85546875" bestFit="1" customWidth="1"/>
    <col min="15363" max="15363" width="19.5703125" bestFit="1" customWidth="1"/>
    <col min="15364" max="15364" width="24.42578125" customWidth="1"/>
    <col min="15365" max="15365" width="21.140625" customWidth="1"/>
    <col min="15367" max="15367" width="17.28515625" customWidth="1"/>
    <col min="15368" max="15368" width="20" customWidth="1"/>
    <col min="15369" max="15369" width="21" customWidth="1"/>
    <col min="15370" max="15370" width="20.42578125" customWidth="1"/>
    <col min="15617" max="15617" width="19.140625" bestFit="1" customWidth="1"/>
    <col min="15618" max="15618" width="18.85546875" bestFit="1" customWidth="1"/>
    <col min="15619" max="15619" width="19.5703125" bestFit="1" customWidth="1"/>
    <col min="15620" max="15620" width="24.42578125" customWidth="1"/>
    <col min="15621" max="15621" width="21.140625" customWidth="1"/>
    <col min="15623" max="15623" width="17.28515625" customWidth="1"/>
    <col min="15624" max="15624" width="20" customWidth="1"/>
    <col min="15625" max="15625" width="21" customWidth="1"/>
    <col min="15626" max="15626" width="20.42578125" customWidth="1"/>
    <col min="15873" max="15873" width="19.140625" bestFit="1" customWidth="1"/>
    <col min="15874" max="15874" width="18.85546875" bestFit="1" customWidth="1"/>
    <col min="15875" max="15875" width="19.5703125" bestFit="1" customWidth="1"/>
    <col min="15876" max="15876" width="24.42578125" customWidth="1"/>
    <col min="15877" max="15877" width="21.140625" customWidth="1"/>
    <col min="15879" max="15879" width="17.28515625" customWidth="1"/>
    <col min="15880" max="15880" width="20" customWidth="1"/>
    <col min="15881" max="15881" width="21" customWidth="1"/>
    <col min="15882" max="15882" width="20.42578125" customWidth="1"/>
    <col min="16129" max="16129" width="19.140625" bestFit="1" customWidth="1"/>
    <col min="16130" max="16130" width="18.85546875" bestFit="1" customWidth="1"/>
    <col min="16131" max="16131" width="19.5703125" bestFit="1" customWidth="1"/>
    <col min="16132" max="16132" width="24.42578125" customWidth="1"/>
    <col min="16133" max="16133" width="21.140625" customWidth="1"/>
    <col min="16135" max="16135" width="17.28515625" customWidth="1"/>
    <col min="16136" max="16136" width="20" customWidth="1"/>
    <col min="16137" max="16137" width="21" customWidth="1"/>
    <col min="16138" max="16138" width="20.42578125" customWidth="1"/>
  </cols>
  <sheetData>
    <row r="1" spans="1:13" x14ac:dyDescent="0.25">
      <c r="B1" s="132"/>
      <c r="C1" s="133"/>
    </row>
    <row r="2" spans="1:13" ht="15.75" thickBot="1" x14ac:dyDescent="0.3"/>
    <row r="3" spans="1:13" ht="18.75" thickBot="1" x14ac:dyDescent="0.3">
      <c r="A3" s="186" t="s">
        <v>46</v>
      </c>
      <c r="B3" s="187"/>
      <c r="C3" s="187"/>
      <c r="D3" s="187"/>
      <c r="E3" s="187"/>
      <c r="F3" s="187"/>
      <c r="G3" s="187"/>
      <c r="H3" s="188"/>
      <c r="I3" s="130"/>
      <c r="J3" s="130"/>
      <c r="K3" s="95"/>
    </row>
    <row r="4" spans="1:13" ht="107.25" customHeight="1" x14ac:dyDescent="0.25">
      <c r="A4" s="93" t="s">
        <v>56</v>
      </c>
      <c r="B4" s="93" t="s">
        <v>57</v>
      </c>
      <c r="C4" s="93" t="s">
        <v>50</v>
      </c>
      <c r="D4" s="94" t="s">
        <v>47</v>
      </c>
      <c r="E4" s="180" t="s">
        <v>51</v>
      </c>
      <c r="F4" s="180"/>
      <c r="G4" s="181" t="s">
        <v>58</v>
      </c>
      <c r="H4" s="181"/>
    </row>
    <row r="5" spans="1:13" ht="30.75" customHeight="1" x14ac:dyDescent="0.25">
      <c r="A5" s="91">
        <v>14725546.539999999</v>
      </c>
      <c r="B5" s="91">
        <v>2758084.29</v>
      </c>
      <c r="C5" s="91">
        <f>A5+B5</f>
        <v>17483630.829999998</v>
      </c>
      <c r="D5" s="92">
        <v>0</v>
      </c>
      <c r="E5" s="182">
        <f>(A5*85%)</f>
        <v>12516714.558999998</v>
      </c>
      <c r="F5" s="183"/>
      <c r="G5" s="184">
        <f>(A5*15%)+B5</f>
        <v>4966916.2709999997</v>
      </c>
      <c r="H5" s="185"/>
      <c r="I5" s="96"/>
    </row>
    <row r="7" spans="1:13" ht="15.75" customHeight="1" thickBot="1" x14ac:dyDescent="0.3">
      <c r="A7" s="170" t="s">
        <v>0</v>
      </c>
      <c r="B7" s="170"/>
      <c r="C7" s="171"/>
      <c r="D7" s="171"/>
      <c r="E7" s="171"/>
      <c r="F7" s="171"/>
      <c r="G7" s="171"/>
      <c r="H7" s="171"/>
      <c r="I7" s="171"/>
      <c r="J7" s="171"/>
      <c r="K7" s="171"/>
    </row>
    <row r="8" spans="1:13" ht="63.75" customHeight="1" x14ac:dyDescent="0.25">
      <c r="A8" s="105" t="s">
        <v>1</v>
      </c>
      <c r="B8" s="106" t="s">
        <v>2</v>
      </c>
      <c r="C8" s="106" t="s">
        <v>3</v>
      </c>
      <c r="D8" s="106" t="s">
        <v>4</v>
      </c>
      <c r="E8" s="106"/>
      <c r="F8" s="106" t="s">
        <v>55</v>
      </c>
      <c r="G8" s="106" t="s">
        <v>5</v>
      </c>
      <c r="H8" s="106" t="s">
        <v>6</v>
      </c>
      <c r="I8" s="107" t="s">
        <v>52</v>
      </c>
      <c r="J8" s="108" t="s">
        <v>7</v>
      </c>
      <c r="K8" s="97"/>
    </row>
    <row r="9" spans="1:13" x14ac:dyDescent="0.25">
      <c r="A9" s="3" t="s">
        <v>8</v>
      </c>
      <c r="B9" s="124">
        <v>36</v>
      </c>
      <c r="C9" s="125">
        <v>29</v>
      </c>
      <c r="D9" s="124">
        <v>1</v>
      </c>
      <c r="E9" s="124"/>
      <c r="F9" s="126">
        <v>7</v>
      </c>
      <c r="G9" s="124">
        <v>0</v>
      </c>
      <c r="H9" s="124">
        <v>1</v>
      </c>
      <c r="I9" s="124">
        <v>0</v>
      </c>
      <c r="J9" s="127">
        <f>C9+G9+H9</f>
        <v>30</v>
      </c>
      <c r="K9" s="98"/>
      <c r="M9" s="1"/>
    </row>
    <row r="10" spans="1:13" x14ac:dyDescent="0.25">
      <c r="A10" s="3" t="s">
        <v>9</v>
      </c>
      <c r="B10" s="124">
        <v>187</v>
      </c>
      <c r="C10" s="125">
        <v>156</v>
      </c>
      <c r="D10" s="124">
        <v>1</v>
      </c>
      <c r="E10" s="124"/>
      <c r="F10" s="126">
        <v>29</v>
      </c>
      <c r="G10" s="124">
        <v>0</v>
      </c>
      <c r="H10" s="124">
        <v>1</v>
      </c>
      <c r="I10" s="124">
        <v>0</v>
      </c>
      <c r="J10" s="127">
        <f>C10+G10+H10</f>
        <v>157</v>
      </c>
      <c r="K10" s="98"/>
      <c r="M10" s="1"/>
    </row>
    <row r="11" spans="1:13" x14ac:dyDescent="0.25">
      <c r="A11" s="3" t="s">
        <v>10</v>
      </c>
      <c r="B11" s="124">
        <v>421</v>
      </c>
      <c r="C11" s="125">
        <v>390</v>
      </c>
      <c r="D11" s="124">
        <v>8</v>
      </c>
      <c r="E11" s="124"/>
      <c r="F11" s="128">
        <v>18</v>
      </c>
      <c r="G11" s="124">
        <v>1</v>
      </c>
      <c r="H11" s="124">
        <v>8</v>
      </c>
      <c r="I11" s="124">
        <v>0</v>
      </c>
      <c r="J11" s="127">
        <f>C11+G11+H11</f>
        <v>399</v>
      </c>
      <c r="K11" s="98"/>
      <c r="M11" s="1"/>
    </row>
    <row r="12" spans="1:13" x14ac:dyDescent="0.25">
      <c r="A12" s="3" t="s">
        <v>11</v>
      </c>
      <c r="B12" s="124">
        <v>231</v>
      </c>
      <c r="C12" s="125">
        <v>227</v>
      </c>
      <c r="D12" s="124">
        <v>2</v>
      </c>
      <c r="E12" s="124"/>
      <c r="F12" s="128">
        <v>5</v>
      </c>
      <c r="G12" s="124">
        <v>2</v>
      </c>
      <c r="H12" s="124">
        <v>1</v>
      </c>
      <c r="I12" s="124">
        <v>0</v>
      </c>
      <c r="J12" s="127">
        <f>C12+G12+H12</f>
        <v>230</v>
      </c>
      <c r="K12" s="98"/>
      <c r="M12" s="1"/>
    </row>
    <row r="13" spans="1:13" ht="15.75" thickBot="1" x14ac:dyDescent="0.3">
      <c r="A13" s="102" t="s">
        <v>12</v>
      </c>
      <c r="B13" s="52">
        <f>SUM(B9:B12)</f>
        <v>875</v>
      </c>
      <c r="C13" s="52">
        <f>SUM(C9:C12)</f>
        <v>802</v>
      </c>
      <c r="D13" s="52">
        <f>SUM(D9:D12)</f>
        <v>12</v>
      </c>
      <c r="E13" s="52"/>
      <c r="F13" s="52">
        <f>SUM(F9:F12)</f>
        <v>59</v>
      </c>
      <c r="G13" s="52">
        <f>SUM(G9:G12)</f>
        <v>3</v>
      </c>
      <c r="H13" s="52">
        <f>SUM(H9:H12)</f>
        <v>11</v>
      </c>
      <c r="I13" s="52">
        <v>3</v>
      </c>
      <c r="J13" s="129">
        <f>C13+G13+H13+I13</f>
        <v>819</v>
      </c>
      <c r="K13" s="99"/>
      <c r="M13" s="90"/>
    </row>
    <row r="14" spans="1:13" x14ac:dyDescent="0.25">
      <c r="A14" s="16"/>
      <c r="B14" s="16"/>
      <c r="C14" s="16"/>
      <c r="D14" s="16"/>
      <c r="E14" s="16"/>
      <c r="G14" s="16"/>
      <c r="H14" s="16"/>
      <c r="I14" s="16"/>
      <c r="J14" s="5"/>
      <c r="K14" s="5"/>
    </row>
    <row r="15" spans="1:13" ht="50.25" customHeight="1" x14ac:dyDescent="0.25">
      <c r="A15" s="172" t="s">
        <v>54</v>
      </c>
      <c r="B15" s="173"/>
      <c r="C15" s="173"/>
      <c r="D15" s="173"/>
      <c r="E15" s="173"/>
      <c r="F15" s="173"/>
      <c r="G15" s="173"/>
      <c r="H15" s="173"/>
      <c r="I15" s="173"/>
      <c r="J15" s="100"/>
      <c r="K15" s="78"/>
    </row>
    <row r="16" spans="1:13" ht="64.5" x14ac:dyDescent="0.25">
      <c r="A16" s="6" t="s">
        <v>3</v>
      </c>
      <c r="B16" s="6" t="s">
        <v>5</v>
      </c>
      <c r="C16" s="7" t="s">
        <v>14</v>
      </c>
      <c r="D16" s="7" t="s">
        <v>53</v>
      </c>
      <c r="E16" s="8"/>
      <c r="F16" s="9" t="s">
        <v>15</v>
      </c>
      <c r="G16" s="6" t="s">
        <v>16</v>
      </c>
      <c r="H16" s="6" t="s">
        <v>17</v>
      </c>
      <c r="I16" s="10" t="s">
        <v>18</v>
      </c>
      <c r="J16" s="9" t="s">
        <v>13</v>
      </c>
      <c r="K16" s="78"/>
    </row>
    <row r="17" spans="1:11" x14ac:dyDescent="0.25">
      <c r="A17" s="11">
        <f>C13</f>
        <v>802</v>
      </c>
      <c r="B17" s="11">
        <f>G13</f>
        <v>3</v>
      </c>
      <c r="C17" s="11">
        <f>H13</f>
        <v>11</v>
      </c>
      <c r="D17" s="12">
        <f>I13</f>
        <v>3</v>
      </c>
      <c r="E17" s="12"/>
      <c r="F17" s="12">
        <f>A17+B17+C17</f>
        <v>816</v>
      </c>
      <c r="G17" s="13">
        <v>273.58999999999997</v>
      </c>
      <c r="H17" s="14">
        <v>3556.68</v>
      </c>
      <c r="I17" s="15">
        <f>(H17*F17)</f>
        <v>2902250.88</v>
      </c>
      <c r="J17" s="101">
        <f>(E5-I17)</f>
        <v>9614463.6789999977</v>
      </c>
      <c r="K17" s="80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H19" s="5"/>
      <c r="I19" s="5"/>
      <c r="J19" s="5"/>
      <c r="K19" s="5"/>
    </row>
    <row r="20" spans="1:11" ht="15.75" thickBot="1" x14ac:dyDescent="0.3">
      <c r="A20" s="110" t="s">
        <v>19</v>
      </c>
      <c r="B20" s="111"/>
      <c r="C20" s="111"/>
      <c r="D20" s="111"/>
      <c r="E20" s="111"/>
      <c r="F20" s="111"/>
      <c r="G20" s="111"/>
      <c r="H20" s="111"/>
      <c r="I20" s="112"/>
      <c r="J20" s="16"/>
      <c r="K20" s="16"/>
    </row>
    <row r="21" spans="1:11" ht="89.25" x14ac:dyDescent="0.25">
      <c r="A21" s="113" t="s">
        <v>20</v>
      </c>
      <c r="B21" s="103" t="s">
        <v>3</v>
      </c>
      <c r="C21" s="103" t="s">
        <v>21</v>
      </c>
      <c r="D21" s="103" t="s">
        <v>6</v>
      </c>
      <c r="E21" s="114" t="s">
        <v>22</v>
      </c>
      <c r="F21" s="115" t="s">
        <v>23</v>
      </c>
      <c r="G21" s="116" t="s">
        <v>24</v>
      </c>
      <c r="H21" s="104" t="s">
        <v>25</v>
      </c>
      <c r="I21" s="104" t="s">
        <v>26</v>
      </c>
      <c r="J21" s="117" t="s">
        <v>27</v>
      </c>
      <c r="K21" s="5"/>
    </row>
    <row r="22" spans="1:11" x14ac:dyDescent="0.25">
      <c r="A22" s="118" t="s">
        <v>8</v>
      </c>
      <c r="B22" s="26">
        <f>C9</f>
        <v>29</v>
      </c>
      <c r="C22" s="22">
        <v>22</v>
      </c>
      <c r="D22" s="22">
        <v>1</v>
      </c>
      <c r="E22" s="20">
        <f>C22+D22</f>
        <v>23</v>
      </c>
      <c r="F22" s="23">
        <v>1</v>
      </c>
      <c r="G22" s="23">
        <f>(E22*F22)</f>
        <v>23</v>
      </c>
      <c r="H22" s="24">
        <f>$J$17/$G$28*F22</f>
        <v>7298.6135876413864</v>
      </c>
      <c r="I22" s="25">
        <f>(E22*H22)</f>
        <v>167868.11251575188</v>
      </c>
      <c r="J22" s="119"/>
      <c r="K22" s="5"/>
    </row>
    <row r="23" spans="1:11" x14ac:dyDescent="0.25">
      <c r="A23" s="118" t="s">
        <v>9</v>
      </c>
      <c r="B23" s="26">
        <v>156</v>
      </c>
      <c r="C23" s="22">
        <v>136</v>
      </c>
      <c r="D23" s="22">
        <v>1</v>
      </c>
      <c r="E23" s="20">
        <f>C23+D23</f>
        <v>137</v>
      </c>
      <c r="F23" s="23">
        <v>1.3</v>
      </c>
      <c r="G23" s="23">
        <f>(E23*F23)</f>
        <v>178.1</v>
      </c>
      <c r="H23" s="24">
        <f>$J$17/$G$28*F23</f>
        <v>9488.1976639338027</v>
      </c>
      <c r="I23" s="25">
        <f>(E23*H23)</f>
        <v>1299883.0799589311</v>
      </c>
      <c r="J23" s="119"/>
      <c r="K23" s="5"/>
    </row>
    <row r="24" spans="1:11" x14ac:dyDescent="0.25">
      <c r="A24" s="118" t="s">
        <v>10</v>
      </c>
      <c r="B24" s="26">
        <v>390</v>
      </c>
      <c r="C24" s="22">
        <v>407</v>
      </c>
      <c r="D24" s="22">
        <v>8</v>
      </c>
      <c r="E24" s="20">
        <f>C24+D24</f>
        <v>415</v>
      </c>
      <c r="F24" s="23">
        <v>1.6</v>
      </c>
      <c r="G24" s="23">
        <f>(E24*F24)</f>
        <v>664</v>
      </c>
      <c r="H24" s="24">
        <f>$J$17/$G$28*F24</f>
        <v>11677.781740226219</v>
      </c>
      <c r="I24" s="25">
        <f>(E24*H24)</f>
        <v>4846279.4221938811</v>
      </c>
      <c r="J24" s="119"/>
      <c r="K24" s="5"/>
    </row>
    <row r="25" spans="1:11" x14ac:dyDescent="0.25">
      <c r="A25" s="118" t="s">
        <v>11</v>
      </c>
      <c r="B25" s="26">
        <f>C12</f>
        <v>227</v>
      </c>
      <c r="C25" s="22">
        <v>237</v>
      </c>
      <c r="D25" s="22">
        <v>1</v>
      </c>
      <c r="E25" s="20">
        <f>C25+D25</f>
        <v>238</v>
      </c>
      <c r="F25" s="23">
        <v>1.9</v>
      </c>
      <c r="G25" s="23">
        <f>(E25*F25)</f>
        <v>452.2</v>
      </c>
      <c r="H25" s="24">
        <f>$J$17/$G$28*F25</f>
        <v>13867.365816518633</v>
      </c>
      <c r="I25" s="25">
        <f>(E25*H25)</f>
        <v>3300433.0643314347</v>
      </c>
      <c r="J25" s="119"/>
      <c r="K25" s="5"/>
    </row>
    <row r="26" spans="1:11" x14ac:dyDescent="0.25">
      <c r="A26" s="118"/>
      <c r="B26" s="22"/>
      <c r="C26" s="22"/>
      <c r="D26" s="22"/>
      <c r="E26" s="20"/>
      <c r="F26" s="23"/>
      <c r="G26" s="23"/>
      <c r="H26" s="20"/>
      <c r="I26" s="20"/>
      <c r="J26" s="119"/>
      <c r="K26" s="5"/>
    </row>
    <row r="27" spans="1:11" x14ac:dyDescent="0.25">
      <c r="A27" s="118"/>
      <c r="B27" s="22"/>
      <c r="C27" s="22"/>
      <c r="D27" s="22"/>
      <c r="E27" s="20"/>
      <c r="F27" s="109"/>
      <c r="G27" s="109"/>
      <c r="H27" s="20"/>
      <c r="I27" s="20"/>
      <c r="J27" s="119"/>
      <c r="K27" s="5"/>
    </row>
    <row r="28" spans="1:11" ht="15.75" thickBot="1" x14ac:dyDescent="0.3">
      <c r="A28" s="120"/>
      <c r="B28" s="4">
        <f>SUM(B22:B25)</f>
        <v>802</v>
      </c>
      <c r="C28" s="4">
        <f>SUM(C22:C27)</f>
        <v>802</v>
      </c>
      <c r="D28" s="4">
        <f>SUM(D22:D25)</f>
        <v>11</v>
      </c>
      <c r="E28" s="121">
        <f>SUM(E22:E25)</f>
        <v>813</v>
      </c>
      <c r="F28" s="27"/>
      <c r="G28" s="28">
        <f>SUM(G22:G26)</f>
        <v>1317.3</v>
      </c>
      <c r="H28" s="121"/>
      <c r="I28" s="122">
        <f>SUM(I22:I27)</f>
        <v>9614463.6789999977</v>
      </c>
      <c r="J28" s="123">
        <f>SUM(I28:I28)</f>
        <v>9614463.6789999977</v>
      </c>
      <c r="K28" s="29"/>
    </row>
    <row r="29" spans="1:11" x14ac:dyDescent="0.25">
      <c r="A29" s="79"/>
      <c r="B29" s="78"/>
      <c r="C29" s="78"/>
      <c r="D29" s="78"/>
      <c r="E29" s="83"/>
      <c r="F29" s="84"/>
      <c r="G29" s="85"/>
      <c r="H29" s="83"/>
      <c r="I29" s="86"/>
      <c r="J29" s="87"/>
      <c r="K29" s="29"/>
    </row>
    <row r="30" spans="1:11" ht="15.75" thickBot="1" x14ac:dyDescent="0.3">
      <c r="A30" s="79"/>
      <c r="B30" s="78"/>
      <c r="C30" s="78"/>
      <c r="D30" s="78"/>
      <c r="E30" s="83"/>
      <c r="F30" s="84"/>
      <c r="G30" s="85"/>
      <c r="H30" s="83"/>
      <c r="I30" s="86"/>
      <c r="J30" s="87"/>
      <c r="K30" s="29"/>
    </row>
    <row r="31" spans="1:11" x14ac:dyDescent="0.25">
      <c r="A31" s="174" t="s">
        <v>28</v>
      </c>
      <c r="B31" s="175"/>
      <c r="C31" s="175"/>
      <c r="D31" s="175"/>
      <c r="E31" s="175"/>
      <c r="F31" s="175"/>
      <c r="G31" s="175"/>
      <c r="H31" s="175"/>
      <c r="I31" s="175"/>
      <c r="J31" s="176"/>
      <c r="K31" s="5"/>
    </row>
    <row r="32" spans="1:11" ht="77.25" thickBot="1" x14ac:dyDescent="0.3">
      <c r="A32" s="30" t="s">
        <v>20</v>
      </c>
      <c r="B32" s="31" t="s">
        <v>29</v>
      </c>
      <c r="C32" s="177" t="s">
        <v>30</v>
      </c>
      <c r="D32" s="177"/>
      <c r="E32" s="178" t="s">
        <v>31</v>
      </c>
      <c r="F32" s="179"/>
      <c r="G32" s="32" t="s">
        <v>32</v>
      </c>
      <c r="H32" s="32" t="s">
        <v>33</v>
      </c>
      <c r="I32" s="131" t="s">
        <v>60</v>
      </c>
      <c r="J32" s="33" t="s">
        <v>34</v>
      </c>
      <c r="K32" s="5"/>
    </row>
    <row r="33" spans="1:11" x14ac:dyDescent="0.25">
      <c r="A33" s="34" t="s">
        <v>8</v>
      </c>
      <c r="B33" s="35">
        <v>7</v>
      </c>
      <c r="C33" s="158">
        <f>H22*1</f>
        <v>7298.6135876413864</v>
      </c>
      <c r="D33" s="158"/>
      <c r="E33" s="159">
        <f>(C33*80%)</f>
        <v>5838.8908701131095</v>
      </c>
      <c r="F33" s="160"/>
      <c r="G33" s="36">
        <f>E33/13</f>
        <v>449.14545154716228</v>
      </c>
      <c r="H33" s="37">
        <f>B33*E33</f>
        <v>40872.236090791768</v>
      </c>
      <c r="I33" s="161"/>
      <c r="J33" s="38"/>
      <c r="K33" s="5"/>
    </row>
    <row r="34" spans="1:11" x14ac:dyDescent="0.25">
      <c r="A34" s="39" t="s">
        <v>9</v>
      </c>
      <c r="B34" s="21">
        <v>29</v>
      </c>
      <c r="C34" s="164">
        <f>H23*1</f>
        <v>9488.1976639338027</v>
      </c>
      <c r="D34" s="164"/>
      <c r="E34" s="165">
        <f>C34*80%</f>
        <v>7590.5581311470423</v>
      </c>
      <c r="F34" s="166"/>
      <c r="G34" s="40">
        <f>E34/13</f>
        <v>583.88908701131095</v>
      </c>
      <c r="H34" s="41">
        <f>B34*E34</f>
        <v>220126.18580326423</v>
      </c>
      <c r="I34" s="162"/>
      <c r="J34" s="42"/>
      <c r="K34" s="5"/>
    </row>
    <row r="35" spans="1:11" x14ac:dyDescent="0.25">
      <c r="A35" s="43" t="s">
        <v>10</v>
      </c>
      <c r="B35" s="22">
        <v>18</v>
      </c>
      <c r="C35" s="164">
        <f>H24*1</f>
        <v>11677.781740226219</v>
      </c>
      <c r="D35" s="164"/>
      <c r="E35" s="165">
        <f>(C35*80%)</f>
        <v>9342.2253921809752</v>
      </c>
      <c r="F35" s="166"/>
      <c r="G35" s="44">
        <f>E35/13</f>
        <v>718.63272247545967</v>
      </c>
      <c r="H35" s="45">
        <f>B35*E35</f>
        <v>168160.05705925755</v>
      </c>
      <c r="I35" s="162"/>
      <c r="J35" s="42"/>
      <c r="K35" s="5"/>
    </row>
    <row r="36" spans="1:11" x14ac:dyDescent="0.25">
      <c r="A36" s="43" t="s">
        <v>11</v>
      </c>
      <c r="B36" s="22">
        <v>5</v>
      </c>
      <c r="C36" s="164">
        <f>H25*1</f>
        <v>13867.365816518633</v>
      </c>
      <c r="D36" s="164"/>
      <c r="E36" s="165">
        <f>(C36*80%)</f>
        <v>11093.892653214907</v>
      </c>
      <c r="F36" s="166"/>
      <c r="G36" s="44">
        <f>E36/13</f>
        <v>853.37635793960828</v>
      </c>
      <c r="H36" s="46">
        <f>B36*E36</f>
        <v>55469.463266074534</v>
      </c>
      <c r="I36" s="162"/>
      <c r="J36" s="42"/>
      <c r="K36" s="5"/>
    </row>
    <row r="37" spans="1:11" x14ac:dyDescent="0.25">
      <c r="A37" s="47"/>
      <c r="B37" s="16"/>
      <c r="C37" s="167"/>
      <c r="D37" s="167"/>
      <c r="E37" s="168"/>
      <c r="F37" s="169"/>
      <c r="G37" s="48"/>
      <c r="H37" s="49"/>
      <c r="I37" s="163"/>
      <c r="J37" s="50"/>
      <c r="K37" s="5"/>
    </row>
    <row r="38" spans="1:11" ht="15.75" thickBot="1" x14ac:dyDescent="0.3">
      <c r="A38" s="51"/>
      <c r="B38" s="52">
        <f>SUM(B33:B36)</f>
        <v>59</v>
      </c>
      <c r="C38" s="139"/>
      <c r="D38" s="140"/>
      <c r="E38" s="139"/>
      <c r="F38" s="140"/>
      <c r="G38" s="53"/>
      <c r="H38" s="54">
        <f>SUM(H33:I37)</f>
        <v>484627.94221938809</v>
      </c>
      <c r="I38" s="55">
        <v>110960</v>
      </c>
      <c r="J38" s="56">
        <f>SUM(H38:I38)</f>
        <v>595587.94221938809</v>
      </c>
      <c r="K38" s="57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 t="s">
        <v>59</v>
      </c>
      <c r="J39" s="5"/>
      <c r="K39" s="5"/>
    </row>
    <row r="40" spans="1:11" ht="15.75" thickBo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5.75" thickBot="1" x14ac:dyDescent="0.3">
      <c r="A41" s="144" t="s">
        <v>48</v>
      </c>
      <c r="B41" s="145"/>
      <c r="C41" s="145"/>
      <c r="D41" s="145"/>
      <c r="E41" s="145"/>
      <c r="F41" s="145"/>
      <c r="G41" s="145"/>
      <c r="H41" s="145"/>
      <c r="I41" s="146"/>
      <c r="J41" s="5"/>
      <c r="K41" s="5"/>
    </row>
    <row r="42" spans="1:11" ht="42" customHeight="1" x14ac:dyDescent="0.25">
      <c r="A42" s="147" t="s">
        <v>42</v>
      </c>
      <c r="B42" s="148"/>
      <c r="C42" s="149" t="s">
        <v>43</v>
      </c>
      <c r="D42" s="150"/>
      <c r="E42" s="151"/>
      <c r="F42" s="151"/>
      <c r="G42" s="152" t="s">
        <v>44</v>
      </c>
      <c r="H42" s="153"/>
      <c r="I42" s="154"/>
      <c r="J42" s="5"/>
      <c r="K42" s="5"/>
    </row>
    <row r="43" spans="1:11" ht="15.75" thickBot="1" x14ac:dyDescent="0.3">
      <c r="A43" s="137">
        <f>J17</f>
        <v>9614463.6789999977</v>
      </c>
      <c r="B43" s="155"/>
      <c r="C43" s="155">
        <f>J28</f>
        <v>9614463.6789999977</v>
      </c>
      <c r="D43" s="155"/>
      <c r="E43" s="156"/>
      <c r="F43" s="156"/>
      <c r="G43" s="155">
        <f>A43-C43</f>
        <v>0</v>
      </c>
      <c r="H43" s="155"/>
      <c r="I43" s="157"/>
      <c r="J43" s="5"/>
      <c r="K43" s="5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5.75" thickBo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5.75" thickBot="1" x14ac:dyDescent="0.3">
      <c r="A46" s="141" t="s">
        <v>49</v>
      </c>
      <c r="B46" s="142"/>
      <c r="C46" s="142"/>
      <c r="D46" s="142"/>
      <c r="E46" s="142"/>
      <c r="F46" s="142"/>
      <c r="G46" s="88"/>
      <c r="H46" s="89"/>
      <c r="I46" s="58"/>
      <c r="J46" s="58"/>
      <c r="K46" s="5"/>
    </row>
    <row r="47" spans="1:11" ht="191.25" customHeight="1" x14ac:dyDescent="0.25">
      <c r="A47" s="143" t="s">
        <v>58</v>
      </c>
      <c r="B47" s="143"/>
      <c r="C47" s="19" t="s">
        <v>44</v>
      </c>
      <c r="D47" s="19" t="s">
        <v>45</v>
      </c>
      <c r="E47" s="32" t="s">
        <v>33</v>
      </c>
      <c r="F47" s="32" t="s">
        <v>60</v>
      </c>
      <c r="G47" s="131" t="s">
        <v>61</v>
      </c>
      <c r="H47" s="59" t="s">
        <v>35</v>
      </c>
      <c r="I47" s="61"/>
      <c r="J47" s="60"/>
      <c r="K47" s="5"/>
    </row>
    <row r="48" spans="1:11" ht="15.75" thickBot="1" x14ac:dyDescent="0.3">
      <c r="A48" s="137">
        <f>G5</f>
        <v>4966916.2709999997</v>
      </c>
      <c r="B48" s="138"/>
      <c r="C48" s="81">
        <f>G43</f>
        <v>0</v>
      </c>
      <c r="D48" s="82">
        <f>A48+C48</f>
        <v>4966916.2709999997</v>
      </c>
      <c r="E48" s="53">
        <f>H38</f>
        <v>484627.94221938809</v>
      </c>
      <c r="F48" s="53">
        <f>I38</f>
        <v>110960</v>
      </c>
      <c r="G48" s="62">
        <f>E48+F48</f>
        <v>595587.94221938809</v>
      </c>
      <c r="H48" s="63">
        <f>D48-G48</f>
        <v>4371328.328780612</v>
      </c>
      <c r="I48" s="65"/>
      <c r="J48" s="64"/>
      <c r="K48" s="5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5.75" thickBo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5">
      <c r="A53" s="134" t="s">
        <v>36</v>
      </c>
      <c r="B53" s="135"/>
      <c r="C53" s="135"/>
      <c r="D53" s="135"/>
      <c r="E53" s="135"/>
      <c r="F53" s="135"/>
      <c r="G53" s="135"/>
      <c r="H53" s="135"/>
      <c r="I53" s="136"/>
      <c r="J53" s="5"/>
      <c r="K53" s="5"/>
    </row>
    <row r="54" spans="1:11" ht="38.25" x14ac:dyDescent="0.25">
      <c r="A54" s="66" t="s">
        <v>1</v>
      </c>
      <c r="B54" s="17" t="s">
        <v>3</v>
      </c>
      <c r="C54" s="17" t="s">
        <v>6</v>
      </c>
      <c r="D54" s="17" t="s">
        <v>37</v>
      </c>
      <c r="E54" s="17" t="s">
        <v>38</v>
      </c>
      <c r="F54" s="17" t="s">
        <v>23</v>
      </c>
      <c r="G54" s="18" t="s">
        <v>24</v>
      </c>
      <c r="H54" s="17" t="s">
        <v>39</v>
      </c>
      <c r="I54" s="67" t="s">
        <v>40</v>
      </c>
      <c r="J54" s="5"/>
      <c r="K54" s="5"/>
    </row>
    <row r="55" spans="1:11" x14ac:dyDescent="0.25">
      <c r="A55" s="68" t="s">
        <v>8</v>
      </c>
      <c r="B55" s="69">
        <f>B22</f>
        <v>29</v>
      </c>
      <c r="C55" s="69">
        <f>H9</f>
        <v>1</v>
      </c>
      <c r="D55" s="69"/>
      <c r="E55" s="70">
        <f>SUM(B55:C55)</f>
        <v>30</v>
      </c>
      <c r="F55" s="23">
        <v>1</v>
      </c>
      <c r="G55" s="23">
        <f>(E55*F55)</f>
        <v>30</v>
      </c>
      <c r="H55" s="71">
        <f>(H48/G60*F55)</f>
        <v>3340.8447619554527</v>
      </c>
      <c r="I55" s="72">
        <f>(H55*E55)</f>
        <v>100225.34285866359</v>
      </c>
      <c r="J55" s="5"/>
      <c r="K55" s="5"/>
    </row>
    <row r="56" spans="1:11" x14ac:dyDescent="0.25">
      <c r="A56" s="68" t="s">
        <v>9</v>
      </c>
      <c r="B56" s="69">
        <f>B23</f>
        <v>156</v>
      </c>
      <c r="C56" s="69">
        <f>H10</f>
        <v>1</v>
      </c>
      <c r="D56" s="69"/>
      <c r="E56" s="70">
        <f>SUM(B56:C56)</f>
        <v>157</v>
      </c>
      <c r="F56" s="23">
        <v>1.3</v>
      </c>
      <c r="G56" s="23">
        <f>(E56*F56)</f>
        <v>204.1</v>
      </c>
      <c r="H56" s="71">
        <f>(H48/G60*F56)</f>
        <v>4343.0981905420886</v>
      </c>
      <c r="I56" s="72">
        <f>(H56*E56)</f>
        <v>681866.41591510794</v>
      </c>
      <c r="J56" s="5"/>
      <c r="K56" s="5"/>
    </row>
    <row r="57" spans="1:11" x14ac:dyDescent="0.25">
      <c r="A57" s="68" t="s">
        <v>10</v>
      </c>
      <c r="B57" s="69">
        <f>B24</f>
        <v>390</v>
      </c>
      <c r="C57" s="69">
        <f>H11</f>
        <v>8</v>
      </c>
      <c r="D57" s="69"/>
      <c r="E57" s="70">
        <f>SUM(B57:C57)</f>
        <v>398</v>
      </c>
      <c r="F57" s="23">
        <v>1.6</v>
      </c>
      <c r="G57" s="23">
        <f>(E57*F57)</f>
        <v>636.80000000000007</v>
      </c>
      <c r="H57" s="71">
        <f>(H48/G60*F57)</f>
        <v>5345.3516191287245</v>
      </c>
      <c r="I57" s="72">
        <f>(H57*E57)</f>
        <v>2127449.9444132322</v>
      </c>
      <c r="J57" s="5"/>
      <c r="K57" s="5"/>
    </row>
    <row r="58" spans="1:11" x14ac:dyDescent="0.25">
      <c r="A58" s="68" t="s">
        <v>11</v>
      </c>
      <c r="B58" s="69">
        <f>B25</f>
        <v>227</v>
      </c>
      <c r="C58" s="69">
        <f>H12</f>
        <v>1</v>
      </c>
      <c r="D58" s="69"/>
      <c r="E58" s="70">
        <f>SUM(B58:C58)</f>
        <v>228</v>
      </c>
      <c r="F58" s="23">
        <v>1.9</v>
      </c>
      <c r="G58" s="23">
        <f>(E58*F58)</f>
        <v>433.2</v>
      </c>
      <c r="H58" s="71">
        <f>(H48/G60*F58)</f>
        <v>6347.6050477153594</v>
      </c>
      <c r="I58" s="72">
        <f>(H58*E58)</f>
        <v>1447253.9508791019</v>
      </c>
      <c r="J58" s="5"/>
      <c r="K58" s="5"/>
    </row>
    <row r="59" spans="1:11" x14ac:dyDescent="0.25">
      <c r="A59" s="68" t="s">
        <v>41</v>
      </c>
      <c r="B59" s="69"/>
      <c r="C59" s="69"/>
      <c r="D59" s="73">
        <f>G13</f>
        <v>3</v>
      </c>
      <c r="E59" s="70">
        <f>D59</f>
        <v>3</v>
      </c>
      <c r="F59" s="23">
        <v>1.45</v>
      </c>
      <c r="G59" s="23">
        <f>(E59*F59)</f>
        <v>4.3499999999999996</v>
      </c>
      <c r="H59" s="74">
        <f>(H48/G60*F59)</f>
        <v>4844.2249048354061</v>
      </c>
      <c r="I59" s="72">
        <f>(H59*E59)</f>
        <v>14532.674714506218</v>
      </c>
      <c r="J59" s="5"/>
      <c r="K59" s="5"/>
    </row>
    <row r="60" spans="1:11" ht="15.75" thickBot="1" x14ac:dyDescent="0.3">
      <c r="A60" s="2"/>
      <c r="B60" s="75">
        <f>SUM(B55:B59)</f>
        <v>802</v>
      </c>
      <c r="C60" s="75">
        <f>SUM(C55:C59)</f>
        <v>11</v>
      </c>
      <c r="D60" s="27">
        <f>G13</f>
        <v>3</v>
      </c>
      <c r="E60" s="27">
        <f>SUM(E55:E59)</f>
        <v>816</v>
      </c>
      <c r="F60" s="27"/>
      <c r="G60" s="28">
        <f>SUM(G55:G59)</f>
        <v>1308.45</v>
      </c>
      <c r="H60" s="76"/>
      <c r="I60" s="77">
        <f>SUM(I55:I59)</f>
        <v>4371328.328780612</v>
      </c>
      <c r="J60" s="5"/>
      <c r="K60" s="5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</sheetData>
  <mergeCells count="35">
    <mergeCell ref="E4:F4"/>
    <mergeCell ref="G4:H4"/>
    <mergeCell ref="E5:F5"/>
    <mergeCell ref="G5:H5"/>
    <mergeCell ref="A3:H3"/>
    <mergeCell ref="A7:K7"/>
    <mergeCell ref="A15:I15"/>
    <mergeCell ref="A31:J31"/>
    <mergeCell ref="C32:D32"/>
    <mergeCell ref="E32:F32"/>
    <mergeCell ref="I33:I37"/>
    <mergeCell ref="C34:D34"/>
    <mergeCell ref="E34:F34"/>
    <mergeCell ref="C35:D35"/>
    <mergeCell ref="E35:F35"/>
    <mergeCell ref="C36:D36"/>
    <mergeCell ref="E36:F36"/>
    <mergeCell ref="C37:D37"/>
    <mergeCell ref="E37:F37"/>
    <mergeCell ref="B1:C1"/>
    <mergeCell ref="A53:I53"/>
    <mergeCell ref="A48:B48"/>
    <mergeCell ref="C38:D38"/>
    <mergeCell ref="E38:F38"/>
    <mergeCell ref="A46:F46"/>
    <mergeCell ref="A47:B47"/>
    <mergeCell ref="A41:I41"/>
    <mergeCell ref="A42:B42"/>
    <mergeCell ref="C42:F42"/>
    <mergeCell ref="G42:I42"/>
    <mergeCell ref="A43:B43"/>
    <mergeCell ref="C43:F43"/>
    <mergeCell ref="G43:I43"/>
    <mergeCell ref="C33:D33"/>
    <mergeCell ref="E33:F33"/>
  </mergeCells>
  <pageMargins left="0.32" right="0.23622047244094491" top="0.74803149606299213" bottom="0.74803149606299213" header="0.31496062992125984" footer="0.31496062992125984"/>
  <pageSetup paperSize="9" scale="61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2014-15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2016-10-13T12:23:24Z</cp:lastPrinted>
  <dcterms:created xsi:type="dcterms:W3CDTF">2015-10-27T09:05:25Z</dcterms:created>
  <dcterms:modified xsi:type="dcterms:W3CDTF">2016-10-13T12:44:14Z</dcterms:modified>
</cp:coreProperties>
</file>