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22995" windowHeight="9675"/>
  </bookViews>
  <sheets>
    <sheet name="CIR 2014-15" sheetId="1" r:id="rId1"/>
    <sheet name="Effettivam. pagato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41" i="1" l="1"/>
  <c r="C42" i="1"/>
  <c r="C43" i="1"/>
  <c r="C40" i="1"/>
  <c r="I25" i="1"/>
  <c r="I26" i="1"/>
  <c r="I27" i="1"/>
  <c r="I24" i="1"/>
  <c r="H27" i="1"/>
  <c r="H26" i="1"/>
  <c r="H25" i="1"/>
  <c r="H24" i="1"/>
  <c r="D13" i="1" l="1"/>
  <c r="B27" i="1" l="1"/>
  <c r="B26" i="1"/>
  <c r="B25" i="1"/>
  <c r="B24" i="1"/>
  <c r="J10" i="1"/>
  <c r="J11" i="1"/>
  <c r="J12" i="1"/>
  <c r="J9" i="1"/>
  <c r="F19" i="2" l="1"/>
  <c r="H19" i="2" s="1"/>
  <c r="F20" i="2"/>
  <c r="H20" i="2" s="1"/>
  <c r="F21" i="2"/>
  <c r="H21" i="2" s="1"/>
  <c r="F18" i="2"/>
  <c r="H18" i="2" s="1"/>
  <c r="E19" i="2"/>
  <c r="E20" i="2"/>
  <c r="E21" i="2"/>
  <c r="E18" i="2"/>
  <c r="F51" i="1"/>
  <c r="C61" i="1" l="1"/>
  <c r="B61" i="1"/>
  <c r="C60" i="1"/>
  <c r="B60" i="1"/>
  <c r="C59" i="1"/>
  <c r="B59" i="1"/>
  <c r="C58" i="1"/>
  <c r="C63" i="1" s="1"/>
  <c r="B58" i="1"/>
  <c r="B45" i="1"/>
  <c r="D30" i="1"/>
  <c r="C30" i="1"/>
  <c r="B30" i="1"/>
  <c r="E27" i="1"/>
  <c r="E26" i="1"/>
  <c r="E25" i="1"/>
  <c r="E24" i="1"/>
  <c r="J13" i="1"/>
  <c r="I13" i="1"/>
  <c r="H13" i="1"/>
  <c r="C19" i="1" s="1"/>
  <c r="G13" i="1"/>
  <c r="D62" i="1" s="1"/>
  <c r="E62" i="1" s="1"/>
  <c r="G62" i="1" s="1"/>
  <c r="C13" i="1"/>
  <c r="A19" i="1" s="1"/>
  <c r="B13" i="1"/>
  <c r="B15" i="1" s="1"/>
  <c r="F5" i="1"/>
  <c r="J5" i="1" s="1"/>
  <c r="A51" i="1" s="1"/>
  <c r="E58" i="1" l="1"/>
  <c r="G58" i="1" s="1"/>
  <c r="E61" i="1"/>
  <c r="G61" i="1" s="1"/>
  <c r="E60" i="1"/>
  <c r="G60" i="1" s="1"/>
  <c r="E59" i="1"/>
  <c r="G59" i="1" s="1"/>
  <c r="E30" i="1"/>
  <c r="B63" i="1"/>
  <c r="B19" i="1"/>
  <c r="H5" i="1"/>
  <c r="F19" i="1"/>
  <c r="I19" i="1" s="1"/>
  <c r="D63" i="1"/>
  <c r="G24" i="1"/>
  <c r="G25" i="1"/>
  <c r="G26" i="1"/>
  <c r="G27" i="1"/>
  <c r="E63" i="1" l="1"/>
  <c r="G63" i="1"/>
  <c r="J19" i="1"/>
  <c r="G30" i="1"/>
  <c r="E40" i="1" l="1"/>
  <c r="E41" i="1"/>
  <c r="E43" i="1"/>
  <c r="E42" i="1"/>
  <c r="I30" i="1" l="1"/>
  <c r="J30" i="1" s="1"/>
  <c r="C51" i="1" s="1"/>
  <c r="G42" i="1"/>
  <c r="H42" i="1"/>
  <c r="G40" i="1"/>
  <c r="H40" i="1"/>
  <c r="G43" i="1"/>
  <c r="H43" i="1"/>
  <c r="G41" i="1"/>
  <c r="H41" i="1"/>
  <c r="H45" i="1" l="1"/>
  <c r="E51" i="1" s="1"/>
  <c r="G51" i="1" s="1"/>
  <c r="H51" i="1" s="1"/>
  <c r="H62" i="1" l="1"/>
  <c r="H61" i="1"/>
  <c r="H59" i="1"/>
  <c r="H60" i="1"/>
  <c r="H58" i="1"/>
  <c r="J45" i="1"/>
  <c r="I61" i="1" l="1"/>
  <c r="I60" i="1"/>
  <c r="I59" i="1"/>
  <c r="I58" i="1"/>
  <c r="I62" i="1"/>
  <c r="I63" i="1" l="1"/>
</calcChain>
</file>

<file path=xl/sharedStrings.xml><?xml version="1.0" encoding="utf-8"?>
<sst xmlns="http://schemas.openxmlformats.org/spreadsheetml/2006/main" count="109" uniqueCount="68">
  <si>
    <t>SICILIA</t>
  </si>
  <si>
    <t>Economie</t>
  </si>
  <si>
    <t xml:space="preserve">85% per la retribuzione di posizione </t>
  </si>
  <si>
    <t xml:space="preserve">di cui 15% per la retribuzione di risultato e il  pagamento delle reggenze </t>
  </si>
  <si>
    <t>INSERIMENTO DATI SITUAZIONE GENERALE DIRIGENZE SICILIA</t>
  </si>
  <si>
    <t>FASCE</t>
  </si>
  <si>
    <t xml:space="preserve"> ORGANICO SCUOLE PER FASCE</t>
  </si>
  <si>
    <t>DS IN SERVIZIO SCUOLA</t>
  </si>
  <si>
    <t>PRESIDI INCARICATI</t>
  </si>
  <si>
    <t>REGGENZE</t>
  </si>
  <si>
    <t>DIRIGENTI IN SERVIZIO MAE</t>
  </si>
  <si>
    <t xml:space="preserve">DS IN PPS </t>
  </si>
  <si>
    <t>DS IN ALTRI INCARICHI NO CIR</t>
  </si>
  <si>
    <t>TOT DS TITOLARI             (compresi i DS in PPS e i  DS all’estero e dirigenti NO CIR)</t>
  </si>
  <si>
    <t>4^</t>
  </si>
  <si>
    <t>3^</t>
  </si>
  <si>
    <t>2^</t>
  </si>
  <si>
    <t>1^</t>
  </si>
  <si>
    <t>TOTALI</t>
  </si>
  <si>
    <t>CPIA</t>
  </si>
  <si>
    <t>TOTALE QUOTA POSIZIONE FISSA compresi i dirigenti in particolari situazioni di stato e i dirigenti all’estero</t>
  </si>
  <si>
    <t>FONDO DISPONIBILE  AL NETTO RETRIBUZIONE FISSA</t>
  </si>
  <si>
    <t>PPS ALTRI</t>
  </si>
  <si>
    <t>PPS NO CIR</t>
  </si>
  <si>
    <t xml:space="preserve">TOT DS SERVIZIO </t>
  </si>
  <si>
    <t>RETR POSIZ FISSA MENSILE</t>
  </si>
  <si>
    <t>RETR POSIZ FISSA ANNUALE</t>
  </si>
  <si>
    <t>TOTALE RETRIBUZIONI POSIZIONE FISSA</t>
  </si>
  <si>
    <t xml:space="preserve">Fasce </t>
  </si>
  <si>
    <t>DS ridistribuiti nelle fasce per comprendere coloro che mantengono la fascia preced. Art. 4 c. 10 CIN 2007</t>
  </si>
  <si>
    <t xml:space="preserve">TOT DS </t>
  </si>
  <si>
    <t>RAPPORTO</t>
  </si>
  <si>
    <t>COEFFICIENTE</t>
  </si>
  <si>
    <t>VALORE FASCE ANNUALE</t>
  </si>
  <si>
    <t>SPESA ANNUALE DS IN SERVIZIO E PPS</t>
  </si>
  <si>
    <t>SPESA ANNUALE TOTALE PER LA LIQUIDAZIONE DELLA RETRIBUZIONE DI POSIZIONE PARTE VARIABILE</t>
  </si>
  <si>
    <t>COMPUTO RETRIBUZIONE  PER REGGENZE ANNUALI - 80% IND POSIZIONE VARIABILE SU FASCIA</t>
  </si>
  <si>
    <t>DS REGGENZE</t>
  </si>
  <si>
    <t>VALORE  ANNUO FASCE QUOTA VARIABILE</t>
  </si>
  <si>
    <t>VALORE ANNUO REGGENZE                        (80% RETRIBUZIONE POSIZIONE)</t>
  </si>
  <si>
    <t>QUOTA MENSILE REGGENZA</t>
  </si>
  <si>
    <t>TOTALE SPESA REGGENZE ANNUALI</t>
  </si>
  <si>
    <t>TOTALE DA DESTINARE ALLA REMUNERAZIONE DELE REGGENZE ANNUALI E TEMPORANEE</t>
  </si>
  <si>
    <t xml:space="preserve">15% per la retribuzione di risultato e il  pagamento delle reggenze </t>
  </si>
  <si>
    <t>TOTALE DA IMPEGNARE PER RETRIBUZIONE REGGENZE ANNUALI</t>
  </si>
  <si>
    <t>TOTALE DISPONIBILE PER RETRIBUZIONE RISULTATO</t>
  </si>
  <si>
    <t>COMPUTO RETRIBUZIONE DI RISULTATO PER FASCE</t>
  </si>
  <si>
    <t>DS  AL  MAE</t>
  </si>
  <si>
    <t>TOTALI DIRIGENTI RETRIBUZIONE RISULTATO</t>
  </si>
  <si>
    <t>VALORE RISULTATO ANNUO PER FASCE</t>
  </si>
  <si>
    <t>TOTALE SPESA</t>
  </si>
  <si>
    <t>MEDIA</t>
  </si>
  <si>
    <t>VALORE FASCE ANNUALE pagato</t>
  </si>
  <si>
    <t>VALORE FASCE ANNUALE effettivo</t>
  </si>
  <si>
    <t>% di scostamento</t>
  </si>
  <si>
    <t>differenza da recuperare</t>
  </si>
  <si>
    <t xml:space="preserve">Importo retr. Di risultato da liquidare </t>
  </si>
  <si>
    <t>Somme totali da percepire per l'a.s. 2013/14</t>
  </si>
  <si>
    <t>quota residua ad integrazione budget destinato alla retribuzione di risultato</t>
  </si>
  <si>
    <t>FOGLIO CALCOLO FONDO REGIONALE 2013-2014:</t>
  </si>
  <si>
    <t>Fondo regionale  2013-2014 ASSEGNATO</t>
  </si>
  <si>
    <t>RISORSE DA INCARICHI AGGIUNTIVI svolti dai dirigenti fino alla data del 31/08/2014</t>
  </si>
  <si>
    <t>FONDO REGIONALE  2013-2014  DA RIPARTIRE</t>
  </si>
  <si>
    <t>FONDO REGIONALE 2013-2014  RETRIBUZIONE RISULTATO REGIONE:  SICILIA</t>
  </si>
  <si>
    <t xml:space="preserve">VALORE FASCE ANNUALE </t>
  </si>
  <si>
    <t>TOTALE DA DESTINARE ALLA REMUNERAZIONE DELLE REGGENZE ANNUALI E TEMPORANEE</t>
  </si>
  <si>
    <t>QUOTA DESTINATA ALLE REGGENZE TEMPORANEE</t>
  </si>
  <si>
    <t>COMPUTO RETRIBUZIONE DI POSIZIONE VARIABILE SU FASCIA (tenuto conto dell'art. 9 comma 1 D.L. 78/2010)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</si>
</sst>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theme="1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210">
    <xf numFmtId="0" fontId="0" fillId="0" borderId="0" xfId="0"/>
    <xf numFmtId="0" fontId="4" fillId="5" borderId="8" xfId="2" applyFont="1" applyFill="1" applyBorder="1" applyAlignment="1">
      <alignment horizontal="center" vertical="center" wrapText="1"/>
    </xf>
    <xf numFmtId="164" fontId="6" fillId="3" borderId="12" xfId="2" applyNumberFormat="1" applyFont="1" applyFill="1" applyBorder="1" applyAlignment="1"/>
    <xf numFmtId="0" fontId="7" fillId="6" borderId="20" xfId="2" applyFont="1" applyFill="1" applyBorder="1" applyAlignment="1">
      <alignment horizontal="center" vertical="center" wrapText="1"/>
    </xf>
    <xf numFmtId="0" fontId="7" fillId="6" borderId="21" xfId="2" applyFont="1" applyFill="1" applyBorder="1" applyAlignment="1">
      <alignment horizontal="center" vertical="center" wrapText="1"/>
    </xf>
    <xf numFmtId="0" fontId="4" fillId="6" borderId="21" xfId="2" applyFont="1" applyFill="1" applyBorder="1" applyAlignment="1">
      <alignment horizontal="center" vertical="center" wrapText="1"/>
    </xf>
    <xf numFmtId="164" fontId="8" fillId="6" borderId="24" xfId="2" applyNumberFormat="1" applyFont="1" applyFill="1" applyBorder="1" applyAlignment="1">
      <alignment horizontal="center" wrapText="1"/>
    </xf>
    <xf numFmtId="0" fontId="9" fillId="3" borderId="25" xfId="2" applyFont="1" applyFill="1" applyBorder="1"/>
    <xf numFmtId="1" fontId="9" fillId="3" borderId="25" xfId="2" applyNumberFormat="1" applyFont="1" applyFill="1" applyBorder="1"/>
    <xf numFmtId="0" fontId="9" fillId="3" borderId="26" xfId="2" applyFont="1" applyFill="1" applyBorder="1"/>
    <xf numFmtId="164" fontId="8" fillId="6" borderId="29" xfId="2" applyNumberFormat="1" applyFont="1" applyFill="1" applyBorder="1" applyAlignment="1">
      <alignment horizontal="center" wrapText="1"/>
    </xf>
    <xf numFmtId="0" fontId="9" fillId="3" borderId="30" xfId="2" applyFont="1" applyFill="1" applyBorder="1"/>
    <xf numFmtId="0" fontId="9" fillId="3" borderId="7" xfId="2" applyFont="1" applyFill="1" applyBorder="1"/>
    <xf numFmtId="164" fontId="5" fillId="6" borderId="31" xfId="2" applyNumberFormat="1" applyFont="1" applyFill="1" applyBorder="1" applyAlignment="1">
      <alignment wrapText="1"/>
    </xf>
    <xf numFmtId="0" fontId="5" fillId="6" borderId="32" xfId="2" applyFont="1" applyFill="1" applyBorder="1" applyAlignment="1">
      <alignment horizontal="right" wrapText="1"/>
    </xf>
    <xf numFmtId="0" fontId="5" fillId="6" borderId="33" xfId="2" applyFont="1" applyFill="1" applyBorder="1" applyAlignment="1">
      <alignment horizontal="center" wrapText="1"/>
    </xf>
    <xf numFmtId="0" fontId="5" fillId="6" borderId="34" xfId="2" applyFont="1" applyFill="1" applyBorder="1" applyAlignment="1">
      <alignment horizontal="center" wrapText="1"/>
    </xf>
    <xf numFmtId="0" fontId="9" fillId="3" borderId="35" xfId="2" applyFont="1" applyFill="1" applyBorder="1"/>
    <xf numFmtId="0" fontId="9" fillId="0" borderId="0" xfId="2" applyFont="1" applyFill="1" applyBorder="1"/>
    <xf numFmtId="164" fontId="8" fillId="0" borderId="0" xfId="2" applyNumberFormat="1" applyFont="1" applyFill="1" applyBorder="1" applyAlignment="1"/>
    <xf numFmtId="0" fontId="11" fillId="0" borderId="0" xfId="2" applyFont="1" applyFill="1" applyBorder="1" applyAlignment="1"/>
    <xf numFmtId="164" fontId="5" fillId="6" borderId="36" xfId="2" applyNumberFormat="1" applyFont="1" applyFill="1" applyBorder="1" applyAlignment="1">
      <alignment wrapText="1"/>
    </xf>
    <xf numFmtId="0" fontId="5" fillId="6" borderId="37" xfId="2" applyFont="1" applyFill="1" applyBorder="1" applyAlignment="1">
      <alignment wrapText="1"/>
    </xf>
    <xf numFmtId="0" fontId="5" fillId="0" borderId="0" xfId="2" applyFont="1" applyFill="1" applyBorder="1" applyAlignment="1">
      <alignment horizontal="centerContinuous" wrapText="1"/>
    </xf>
    <xf numFmtId="164" fontId="5" fillId="0" borderId="0" xfId="2" applyNumberFormat="1" applyFont="1" applyFill="1" applyBorder="1" applyAlignment="1">
      <alignment horizontal="centerContinuous"/>
    </xf>
    <xf numFmtId="0" fontId="2" fillId="0" borderId="0" xfId="2" applyFill="1" applyBorder="1" applyAlignment="1">
      <alignment horizontal="centerContinuous"/>
    </xf>
    <xf numFmtId="0" fontId="10" fillId="2" borderId="30" xfId="2" applyFont="1" applyFill="1" applyBorder="1" applyAlignment="1">
      <alignment horizontal="center" wrapText="1"/>
    </xf>
    <xf numFmtId="0" fontId="10" fillId="2" borderId="30" xfId="2" applyFont="1" applyFill="1" applyBorder="1" applyAlignment="1">
      <alignment horizontal="center" vertical="center" wrapText="1"/>
    </xf>
    <xf numFmtId="0" fontId="5" fillId="2" borderId="30" xfId="2" applyFont="1" applyFill="1" applyBorder="1" applyAlignment="1">
      <alignment horizontal="center" vertical="center" wrapText="1"/>
    </xf>
    <xf numFmtId="0" fontId="5" fillId="2" borderId="30" xfId="2" applyFont="1" applyFill="1" applyBorder="1" applyAlignment="1">
      <alignment horizontal="center" wrapText="1"/>
    </xf>
    <xf numFmtId="0" fontId="5" fillId="2" borderId="7" xfId="2" applyFont="1" applyFill="1" applyBorder="1" applyAlignment="1">
      <alignment horizontal="center" wrapText="1"/>
    </xf>
    <xf numFmtId="3" fontId="10" fillId="9" borderId="30" xfId="2" applyNumberFormat="1" applyFont="1" applyFill="1" applyBorder="1"/>
    <xf numFmtId="3" fontId="5" fillId="9" borderId="30" xfId="2" applyNumberFormat="1" applyFont="1" applyFill="1" applyBorder="1"/>
    <xf numFmtId="164" fontId="10" fillId="9" borderId="30" xfId="2" applyNumberFormat="1" applyFont="1" applyFill="1" applyBorder="1"/>
    <xf numFmtId="164" fontId="10" fillId="9" borderId="30" xfId="2" applyNumberFormat="1" applyFont="1" applyFill="1" applyBorder="1" applyAlignment="1">
      <alignment horizontal="right"/>
    </xf>
    <xf numFmtId="164" fontId="5" fillId="9" borderId="7" xfId="2" applyNumberFormat="1" applyFont="1" applyFill="1" applyBorder="1"/>
    <xf numFmtId="0" fontId="0" fillId="10" borderId="0" xfId="0" applyFill="1" applyBorder="1"/>
    <xf numFmtId="0" fontId="10" fillId="2" borderId="25" xfId="2" applyFont="1" applyFill="1" applyBorder="1"/>
    <xf numFmtId="0" fontId="10" fillId="2" borderId="43" xfId="2" applyFont="1" applyFill="1" applyBorder="1" applyAlignment="1">
      <alignment horizontal="center" vertical="center" wrapText="1"/>
    </xf>
    <xf numFmtId="0" fontId="10" fillId="2" borderId="25" xfId="2" applyFont="1" applyFill="1" applyBorder="1" applyAlignment="1">
      <alignment horizontal="center" vertical="center" wrapText="1"/>
    </xf>
    <xf numFmtId="0" fontId="10" fillId="2" borderId="26" xfId="2" applyFont="1" applyFill="1" applyBorder="1" applyAlignment="1">
      <alignment horizontal="center" wrapText="1"/>
    </xf>
    <xf numFmtId="0" fontId="10" fillId="11" borderId="30" xfId="3" applyFont="1" applyFill="1" applyBorder="1" applyAlignment="1">
      <alignment horizontal="center" vertical="center" wrapText="1"/>
    </xf>
    <xf numFmtId="0" fontId="11" fillId="11" borderId="30" xfId="0" applyFont="1" applyFill="1" applyBorder="1" applyAlignment="1">
      <alignment horizontal="center" wrapText="1"/>
    </xf>
    <xf numFmtId="0" fontId="5" fillId="2" borderId="25" xfId="2" applyFont="1" applyFill="1" applyBorder="1" applyAlignment="1">
      <alignment horizontal="center" vertical="center" wrapText="1"/>
    </xf>
    <xf numFmtId="0" fontId="10" fillId="7" borderId="30" xfId="2" applyFont="1" applyFill="1" applyBorder="1"/>
    <xf numFmtId="0" fontId="11" fillId="3" borderId="25" xfId="2" applyFont="1" applyFill="1" applyBorder="1"/>
    <xf numFmtId="0" fontId="11" fillId="7" borderId="30" xfId="2" applyFont="1" applyFill="1" applyBorder="1"/>
    <xf numFmtId="0" fontId="10" fillId="8" borderId="30" xfId="3" applyFont="1" applyFill="1" applyBorder="1"/>
    <xf numFmtId="7" fontId="10" fillId="7" borderId="30" xfId="2" applyNumberFormat="1" applyFont="1" applyFill="1" applyBorder="1"/>
    <xf numFmtId="44" fontId="10" fillId="3" borderId="30" xfId="1" applyFont="1" applyFill="1" applyBorder="1"/>
    <xf numFmtId="164" fontId="10" fillId="7" borderId="30" xfId="2" applyNumberFormat="1" applyFont="1" applyFill="1" applyBorder="1"/>
    <xf numFmtId="0" fontId="11" fillId="3" borderId="30" xfId="2" applyFont="1" applyFill="1" applyBorder="1"/>
    <xf numFmtId="0" fontId="10" fillId="3" borderId="30" xfId="2" applyFont="1" applyFill="1" applyBorder="1"/>
    <xf numFmtId="0" fontId="5" fillId="5" borderId="30" xfId="2" applyFont="1" applyFill="1" applyBorder="1" applyAlignment="1">
      <alignment wrapText="1"/>
    </xf>
    <xf numFmtId="0" fontId="5" fillId="5" borderId="30" xfId="2" applyFont="1" applyFill="1" applyBorder="1" applyAlignment="1">
      <alignment horizontal="center" wrapText="1"/>
    </xf>
    <xf numFmtId="0" fontId="5" fillId="5" borderId="30" xfId="2" applyFont="1" applyFill="1" applyBorder="1"/>
    <xf numFmtId="0" fontId="5" fillId="4" borderId="33" xfId="3" applyFont="1" applyFill="1" applyBorder="1" applyAlignment="1">
      <alignment horizontal="right" vertical="center"/>
    </xf>
    <xf numFmtId="0" fontId="8" fillId="4" borderId="33" xfId="0" applyFont="1" applyFill="1" applyBorder="1" applyAlignment="1">
      <alignment horizontal="right" vertical="center"/>
    </xf>
    <xf numFmtId="44" fontId="5" fillId="5" borderId="30" xfId="2" applyNumberFormat="1" applyFont="1" applyFill="1" applyBorder="1"/>
    <xf numFmtId="164" fontId="5" fillId="5" borderId="30" xfId="2" applyNumberFormat="1" applyFont="1" applyFill="1" applyBorder="1"/>
    <xf numFmtId="0" fontId="8" fillId="0" borderId="0" xfId="0" applyFont="1"/>
    <xf numFmtId="0" fontId="10" fillId="11" borderId="31" xfId="2" applyFont="1" applyFill="1" applyBorder="1"/>
    <xf numFmtId="0" fontId="5" fillId="11" borderId="32" xfId="2" applyFont="1" applyFill="1" applyBorder="1" applyAlignment="1">
      <alignment horizontal="center" vertical="center" wrapText="1"/>
    </xf>
    <xf numFmtId="0" fontId="8" fillId="11" borderId="32" xfId="0" applyFont="1" applyFill="1" applyBorder="1" applyAlignment="1">
      <alignment horizontal="center" vertical="center" wrapText="1"/>
    </xf>
    <xf numFmtId="0" fontId="8" fillId="11" borderId="48" xfId="0" applyFont="1" applyFill="1" applyBorder="1" applyAlignment="1">
      <alignment horizontal="center" vertical="center" wrapText="1"/>
    </xf>
    <xf numFmtId="0" fontId="10" fillId="12" borderId="49" xfId="2" applyFont="1" applyFill="1" applyBorder="1" applyAlignment="1">
      <alignment horizontal="right"/>
    </xf>
    <xf numFmtId="0" fontId="11" fillId="12" borderId="50" xfId="2" applyFont="1" applyFill="1" applyBorder="1"/>
    <xf numFmtId="7" fontId="11" fillId="12" borderId="50" xfId="2" applyNumberFormat="1" applyFont="1" applyFill="1" applyBorder="1" applyAlignment="1">
      <alignment horizontal="right" wrapText="1"/>
    </xf>
    <xf numFmtId="165" fontId="11" fillId="12" borderId="27" xfId="1" applyNumberFormat="1" applyFont="1" applyFill="1" applyBorder="1" applyAlignment="1">
      <alignment horizontal="right"/>
    </xf>
    <xf numFmtId="44" fontId="11" fillId="12" borderId="52" xfId="1" applyFont="1" applyFill="1" applyBorder="1"/>
    <xf numFmtId="0" fontId="10" fillId="12" borderId="24" xfId="2" applyFont="1" applyFill="1" applyBorder="1" applyAlignment="1">
      <alignment horizontal="right"/>
    </xf>
    <xf numFmtId="0" fontId="11" fillId="12" borderId="25" xfId="2" applyFont="1" applyFill="1" applyBorder="1"/>
    <xf numFmtId="7" fontId="11" fillId="12" borderId="25" xfId="2" applyNumberFormat="1" applyFont="1" applyFill="1" applyBorder="1" applyAlignment="1">
      <alignment horizontal="right" wrapText="1"/>
    </xf>
    <xf numFmtId="165" fontId="11" fillId="12" borderId="26" xfId="1" applyNumberFormat="1" applyFont="1" applyFill="1" applyBorder="1" applyAlignment="1">
      <alignment horizontal="right"/>
    </xf>
    <xf numFmtId="44" fontId="11" fillId="12" borderId="53" xfId="1" applyFont="1" applyFill="1" applyBorder="1"/>
    <xf numFmtId="0" fontId="10" fillId="12" borderId="29" xfId="2" applyFont="1" applyFill="1" applyBorder="1" applyAlignment="1">
      <alignment horizontal="right"/>
    </xf>
    <xf numFmtId="0" fontId="11" fillId="12" borderId="30" xfId="2" applyFont="1" applyFill="1" applyBorder="1"/>
    <xf numFmtId="7" fontId="11" fillId="12" borderId="30" xfId="2" applyNumberFormat="1" applyFont="1" applyFill="1" applyBorder="1" applyAlignment="1">
      <alignment horizontal="right" wrapText="1"/>
    </xf>
    <xf numFmtId="44" fontId="11" fillId="12" borderId="7" xfId="1" applyFont="1" applyFill="1" applyBorder="1" applyAlignment="1">
      <alignment horizontal="right"/>
    </xf>
    <xf numFmtId="165" fontId="11" fillId="12" borderId="7" xfId="0" applyNumberFormat="1" applyFont="1" applyFill="1" applyBorder="1" applyAlignment="1">
      <alignment horizontal="right"/>
    </xf>
    <xf numFmtId="0" fontId="10" fillId="12" borderId="29" xfId="2" applyFont="1" applyFill="1" applyBorder="1" applyAlignment="1">
      <alignment wrapText="1"/>
    </xf>
    <xf numFmtId="0" fontId="0" fillId="12" borderId="0" xfId="0" applyFill="1" applyBorder="1"/>
    <xf numFmtId="164" fontId="10" fillId="12" borderId="30" xfId="2" applyNumberFormat="1" applyFont="1" applyFill="1" applyBorder="1" applyAlignment="1"/>
    <xf numFmtId="165" fontId="11" fillId="12" borderId="7" xfId="1" applyNumberFormat="1" applyFont="1" applyFill="1" applyBorder="1"/>
    <xf numFmtId="44" fontId="8" fillId="12" borderId="53" xfId="1" applyFont="1" applyFill="1" applyBorder="1"/>
    <xf numFmtId="0" fontId="10" fillId="10" borderId="36" xfId="2" applyFont="1" applyFill="1" applyBorder="1" applyAlignment="1">
      <alignment wrapText="1"/>
    </xf>
    <xf numFmtId="0" fontId="5" fillId="10" borderId="33" xfId="2" applyFont="1" applyFill="1" applyBorder="1" applyAlignment="1">
      <alignment horizontal="right" wrapText="1"/>
    </xf>
    <xf numFmtId="164" fontId="5" fillId="10" borderId="33" xfId="2" applyNumberFormat="1" applyFont="1" applyFill="1" applyBorder="1" applyAlignment="1"/>
    <xf numFmtId="165" fontId="8" fillId="10" borderId="34" xfId="0" applyNumberFormat="1" applyFont="1" applyFill="1" applyBorder="1"/>
    <xf numFmtId="44" fontId="8" fillId="10" borderId="13" xfId="1" applyFont="1" applyFill="1" applyBorder="1"/>
    <xf numFmtId="44" fontId="8" fillId="10" borderId="56" xfId="1" applyFont="1" applyFill="1" applyBorder="1"/>
    <xf numFmtId="0" fontId="11" fillId="0" borderId="0" xfId="0" applyFont="1"/>
    <xf numFmtId="0" fontId="0" fillId="10" borderId="0" xfId="0" applyFill="1"/>
    <xf numFmtId="0" fontId="5" fillId="3" borderId="25" xfId="2" applyFont="1" applyFill="1" applyBorder="1" applyAlignment="1">
      <alignment horizontal="center" vertical="center" wrapText="1"/>
    </xf>
    <xf numFmtId="0" fontId="8" fillId="13" borderId="57" xfId="0" applyFont="1" applyFill="1" applyBorder="1" applyAlignment="1">
      <alignment horizontal="center" vertical="center" wrapText="1"/>
    </xf>
    <xf numFmtId="0" fontId="10" fillId="11" borderId="29" xfId="3" applyFont="1" applyFill="1" applyBorder="1" applyAlignment="1">
      <alignment horizontal="center" vertical="center"/>
    </xf>
    <xf numFmtId="0" fontId="10" fillId="11" borderId="35" xfId="3" applyFont="1" applyFill="1" applyBorder="1" applyAlignment="1">
      <alignment horizontal="center" vertical="center" wrapText="1"/>
    </xf>
    <xf numFmtId="0" fontId="10" fillId="8" borderId="29" xfId="3" applyFont="1" applyFill="1" applyBorder="1" applyAlignment="1">
      <alignment horizontal="right"/>
    </xf>
    <xf numFmtId="0" fontId="11" fillId="8" borderId="30" xfId="3" applyFont="1" applyFill="1" applyBorder="1"/>
    <xf numFmtId="0" fontId="10" fillId="8" borderId="30" xfId="3" applyFont="1" applyFill="1" applyBorder="1" applyAlignment="1">
      <alignment horizontal="right"/>
    </xf>
    <xf numFmtId="7" fontId="5" fillId="8" borderId="30" xfId="3" applyNumberFormat="1" applyFont="1" applyFill="1" applyBorder="1"/>
    <xf numFmtId="164" fontId="10" fillId="8" borderId="35" xfId="3" applyNumberFormat="1" applyFont="1" applyFill="1" applyBorder="1"/>
    <xf numFmtId="0" fontId="10" fillId="8" borderId="30" xfId="3" applyFont="1" applyFill="1" applyBorder="1" applyAlignment="1">
      <alignment horizontal="right" wrapText="1"/>
    </xf>
    <xf numFmtId="164" fontId="5" fillId="8" borderId="30" xfId="3" applyNumberFormat="1" applyFont="1" applyFill="1" applyBorder="1"/>
    <xf numFmtId="0" fontId="10" fillId="0" borderId="36" xfId="3" applyFont="1" applyFill="1" applyBorder="1" applyAlignment="1">
      <alignment vertical="center" wrapText="1"/>
    </xf>
    <xf numFmtId="0" fontId="5" fillId="4" borderId="33" xfId="3" applyFont="1" applyFill="1" applyBorder="1" applyAlignment="1">
      <alignment horizontal="right" vertical="center" wrapText="1"/>
    </xf>
    <xf numFmtId="0" fontId="11" fillId="0" borderId="33" xfId="0" applyFont="1" applyBorder="1" applyAlignment="1">
      <alignment horizontal="right" vertical="center"/>
    </xf>
    <xf numFmtId="164" fontId="5" fillId="4" borderId="37" xfId="3" applyNumberFormat="1" applyFont="1" applyFill="1" applyBorder="1" applyAlignment="1">
      <alignment horizontal="right" vertical="center"/>
    </xf>
    <xf numFmtId="0" fontId="5" fillId="15" borderId="0" xfId="2" applyFont="1" applyFill="1" applyBorder="1" applyAlignment="1">
      <alignment horizontal="center" vertical="center" wrapText="1"/>
    </xf>
    <xf numFmtId="0" fontId="8" fillId="15" borderId="0" xfId="0" applyFont="1" applyFill="1" applyBorder="1" applyAlignment="1">
      <alignment horizontal="center" vertical="center" wrapText="1"/>
    </xf>
    <xf numFmtId="164" fontId="5" fillId="15" borderId="0" xfId="2" applyNumberFormat="1" applyFont="1" applyFill="1" applyBorder="1" applyAlignment="1"/>
    <xf numFmtId="164" fontId="8" fillId="15" borderId="0" xfId="0" applyNumberFormat="1" applyFont="1" applyFill="1" applyBorder="1"/>
    <xf numFmtId="0" fontId="8" fillId="15" borderId="0" xfId="2" applyFont="1" applyFill="1" applyBorder="1" applyAlignment="1">
      <alignment horizontal="center"/>
    </xf>
    <xf numFmtId="0" fontId="5" fillId="4" borderId="58" xfId="2" applyFont="1" applyFill="1" applyBorder="1" applyAlignment="1">
      <alignment horizontal="center" vertical="center" wrapText="1"/>
    </xf>
    <xf numFmtId="164" fontId="5" fillId="3" borderId="33" xfId="2" applyNumberFormat="1" applyFont="1" applyFill="1" applyBorder="1" applyAlignment="1"/>
    <xf numFmtId="164" fontId="8" fillId="13" borderId="33" xfId="0" applyNumberFormat="1" applyFont="1" applyFill="1" applyBorder="1"/>
    <xf numFmtId="164" fontId="5" fillId="4" borderId="37" xfId="2" applyNumberFormat="1" applyFont="1" applyFill="1" applyBorder="1" applyAlignment="1"/>
    <xf numFmtId="0" fontId="0" fillId="0" borderId="30" xfId="0" applyBorder="1" applyAlignment="1">
      <alignment wrapText="1"/>
    </xf>
    <xf numFmtId="7" fontId="0" fillId="0" borderId="30" xfId="0" applyNumberFormat="1" applyBorder="1"/>
    <xf numFmtId="164" fontId="0" fillId="0" borderId="30" xfId="0" applyNumberFormat="1" applyBorder="1"/>
    <xf numFmtId="0" fontId="0" fillId="0" borderId="30" xfId="0" applyFill="1" applyBorder="1" applyAlignment="1">
      <alignment wrapText="1"/>
    </xf>
    <xf numFmtId="0" fontId="10" fillId="15" borderId="29" xfId="3" applyFont="1" applyFill="1" applyBorder="1" applyAlignment="1">
      <alignment horizontal="center" vertical="center"/>
    </xf>
    <xf numFmtId="0" fontId="10" fillId="15" borderId="29" xfId="3" applyFont="1" applyFill="1" applyBorder="1" applyAlignment="1">
      <alignment horizontal="right"/>
    </xf>
    <xf numFmtId="2" fontId="0" fillId="0" borderId="30" xfId="0" applyNumberFormat="1" applyBorder="1"/>
    <xf numFmtId="1" fontId="11" fillId="3" borderId="25" xfId="2" applyNumberFormat="1" applyFont="1" applyFill="1" applyBorder="1"/>
    <xf numFmtId="1" fontId="11" fillId="3" borderId="30" xfId="2" applyNumberFormat="1" applyFont="1" applyFill="1" applyBorder="1"/>
    <xf numFmtId="165" fontId="12" fillId="16" borderId="30" xfId="0" applyNumberFormat="1" applyFont="1" applyFill="1" applyBorder="1"/>
    <xf numFmtId="0" fontId="12" fillId="16" borderId="25" xfId="0" applyFont="1" applyFill="1" applyBorder="1" applyAlignment="1">
      <alignment horizontal="center" vertical="center" wrapText="1"/>
    </xf>
    <xf numFmtId="164" fontId="0" fillId="0" borderId="0" xfId="0" applyNumberFormat="1"/>
    <xf numFmtId="164" fontId="0" fillId="18" borderId="30" xfId="0" applyNumberFormat="1" applyFill="1" applyBorder="1"/>
    <xf numFmtId="0" fontId="10" fillId="18" borderId="30" xfId="2" applyFont="1" applyFill="1" applyBorder="1"/>
    <xf numFmtId="164" fontId="0" fillId="17" borderId="30" xfId="0" applyNumberFormat="1" applyFill="1" applyBorder="1"/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2" fillId="0" borderId="4" xfId="2" applyBorder="1" applyAlignment="1">
      <alignment horizontal="center"/>
    </xf>
    <xf numFmtId="0" fontId="4" fillId="4" borderId="5" xfId="2" applyFont="1" applyFill="1" applyBorder="1" applyAlignment="1">
      <alignment horizontal="center" vertical="center" wrapText="1"/>
    </xf>
    <xf numFmtId="0" fontId="2" fillId="0" borderId="6" xfId="2" applyBorder="1" applyAlignment="1">
      <alignment horizontal="center" vertical="center" wrapText="1"/>
    </xf>
    <xf numFmtId="0" fontId="4" fillId="5" borderId="7" xfId="2" applyFont="1" applyFill="1" applyBorder="1" applyAlignment="1">
      <alignment horizontal="center" vertical="center" wrapText="1"/>
    </xf>
    <xf numFmtId="0" fontId="4" fillId="5" borderId="6" xfId="2" applyFont="1" applyFill="1" applyBorder="1" applyAlignment="1">
      <alignment horizontal="center" vertical="center" wrapText="1"/>
    </xf>
    <xf numFmtId="0" fontId="4" fillId="6" borderId="7" xfId="2" applyFont="1" applyFill="1" applyBorder="1" applyAlignment="1">
      <alignment horizontal="center" vertical="center" wrapText="1"/>
    </xf>
    <xf numFmtId="0" fontId="4" fillId="6" borderId="8" xfId="2" applyFont="1" applyFill="1" applyBorder="1" applyAlignment="1">
      <alignment horizontal="center" vertical="center" wrapText="1"/>
    </xf>
    <xf numFmtId="0" fontId="4" fillId="7" borderId="9" xfId="2" applyFont="1" applyFill="1" applyBorder="1" applyAlignment="1">
      <alignment horizontal="center" vertical="center" wrapText="1"/>
    </xf>
    <xf numFmtId="0" fontId="4" fillId="7" borderId="10" xfId="2" applyFont="1" applyFill="1" applyBorder="1" applyAlignment="1">
      <alignment horizontal="center" vertical="center" wrapText="1"/>
    </xf>
    <xf numFmtId="0" fontId="4" fillId="8" borderId="9" xfId="2" applyFont="1" applyFill="1" applyBorder="1" applyAlignment="1">
      <alignment horizontal="center" vertical="center" wrapText="1"/>
    </xf>
    <xf numFmtId="0" fontId="4" fillId="8" borderId="10" xfId="2" applyFont="1" applyFill="1" applyBorder="1" applyAlignment="1">
      <alignment horizontal="center" vertical="center" wrapText="1"/>
    </xf>
    <xf numFmtId="1" fontId="5" fillId="6" borderId="34" xfId="2" applyNumberFormat="1" applyFont="1" applyFill="1" applyBorder="1" applyAlignment="1">
      <alignment horizontal="center"/>
    </xf>
    <xf numFmtId="1" fontId="5" fillId="6" borderId="14" xfId="2" applyNumberFormat="1" applyFont="1" applyFill="1" applyBorder="1" applyAlignment="1">
      <alignment horizontal="center"/>
    </xf>
    <xf numFmtId="164" fontId="5" fillId="3" borderId="11" xfId="2" applyNumberFormat="1" applyFont="1" applyFill="1" applyBorder="1" applyAlignment="1">
      <alignment wrapText="1"/>
    </xf>
    <xf numFmtId="0" fontId="2" fillId="3" borderId="12" xfId="2" applyFill="1" applyBorder="1" applyAlignment="1">
      <alignment wrapText="1"/>
    </xf>
    <xf numFmtId="164" fontId="5" fillId="3" borderId="13" xfId="2" applyNumberFormat="1" applyFont="1" applyFill="1" applyBorder="1" applyAlignment="1"/>
    <xf numFmtId="0" fontId="2" fillId="3" borderId="14" xfId="2" applyFill="1" applyBorder="1" applyAlignment="1"/>
    <xf numFmtId="164" fontId="5" fillId="6" borderId="12" xfId="2" applyNumberFormat="1" applyFont="1" applyFill="1" applyBorder="1" applyAlignment="1"/>
    <xf numFmtId="0" fontId="2" fillId="6" borderId="15" xfId="2" applyFill="1" applyBorder="1" applyAlignment="1"/>
    <xf numFmtId="164" fontId="5" fillId="7" borderId="16" xfId="2" applyNumberFormat="1" applyFont="1" applyFill="1" applyBorder="1" applyAlignment="1"/>
    <xf numFmtId="0" fontId="2" fillId="7" borderId="17" xfId="2" applyFill="1" applyBorder="1" applyAlignment="1"/>
    <xf numFmtId="164" fontId="5" fillId="8" borderId="16" xfId="2" applyNumberFormat="1" applyFont="1" applyFill="1" applyBorder="1" applyAlignment="1"/>
    <xf numFmtId="0" fontId="2" fillId="8" borderId="17" xfId="2" applyFill="1" applyBorder="1" applyAlignment="1"/>
    <xf numFmtId="3" fontId="4" fillId="2" borderId="18" xfId="2" applyNumberFormat="1" applyFont="1" applyFill="1" applyBorder="1" applyAlignment="1">
      <alignment horizontal="center" wrapText="1"/>
    </xf>
    <xf numFmtId="3" fontId="4" fillId="2" borderId="2" xfId="2" applyNumberFormat="1" applyFont="1" applyFill="1" applyBorder="1" applyAlignment="1">
      <alignment horizontal="center" wrapText="1"/>
    </xf>
    <xf numFmtId="0" fontId="5" fillId="2" borderId="2" xfId="2" applyFont="1" applyFill="1" applyBorder="1" applyAlignment="1">
      <alignment horizontal="center" wrapText="1"/>
    </xf>
    <xf numFmtId="0" fontId="5" fillId="2" borderId="19" xfId="2" applyFont="1" applyFill="1" applyBorder="1" applyAlignment="1">
      <alignment horizontal="center" wrapText="1"/>
    </xf>
    <xf numFmtId="0" fontId="7" fillId="6" borderId="22" xfId="2" applyFont="1" applyFill="1" applyBorder="1" applyAlignment="1">
      <alignment horizontal="center" vertical="center" wrapText="1"/>
    </xf>
    <xf numFmtId="0" fontId="2" fillId="6" borderId="23" xfId="2" applyFill="1" applyBorder="1" applyAlignment="1">
      <alignment horizontal="center" vertical="center" wrapText="1"/>
    </xf>
    <xf numFmtId="1" fontId="10" fillId="6" borderId="27" xfId="2" applyNumberFormat="1" applyFont="1" applyFill="1" applyBorder="1" applyAlignment="1">
      <alignment horizontal="center"/>
    </xf>
    <xf numFmtId="1" fontId="10" fillId="6" borderId="28" xfId="2" applyNumberFormat="1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 wrapText="1"/>
    </xf>
    <xf numFmtId="0" fontId="5" fillId="2" borderId="8" xfId="2" applyFont="1" applyFill="1" applyBorder="1" applyAlignment="1">
      <alignment horizontal="center" wrapText="1"/>
    </xf>
    <xf numFmtId="0" fontId="5" fillId="2" borderId="38" xfId="2" applyFont="1" applyFill="1" applyBorder="1" applyAlignment="1">
      <alignment horizontal="center" wrapText="1"/>
    </xf>
    <xf numFmtId="0" fontId="5" fillId="7" borderId="39" xfId="2" applyFont="1" applyFill="1" applyBorder="1" applyAlignment="1">
      <alignment horizontal="center" wrapText="1"/>
    </xf>
    <xf numFmtId="0" fontId="5" fillId="7" borderId="40" xfId="2" applyFont="1" applyFill="1" applyBorder="1" applyAlignment="1">
      <alignment horizontal="center" wrapText="1"/>
    </xf>
    <xf numFmtId="0" fontId="5" fillId="7" borderId="41" xfId="2" applyFont="1" applyFill="1" applyBorder="1" applyAlignment="1">
      <alignment horizontal="center" wrapText="1"/>
    </xf>
    <xf numFmtId="0" fontId="5" fillId="7" borderId="42" xfId="2" applyFont="1" applyFill="1" applyBorder="1" applyAlignment="1">
      <alignment horizontal="center" wrapText="1"/>
    </xf>
    <xf numFmtId="164" fontId="5" fillId="7" borderId="16" xfId="2" applyNumberFormat="1" applyFont="1" applyFill="1" applyBorder="1" applyAlignment="1">
      <alignment wrapText="1"/>
    </xf>
    <xf numFmtId="164" fontId="5" fillId="7" borderId="17" xfId="2" applyNumberFormat="1" applyFont="1" applyFill="1" applyBorder="1" applyAlignment="1">
      <alignment wrapText="1"/>
    </xf>
    <xf numFmtId="0" fontId="8" fillId="5" borderId="44" xfId="2" applyFont="1" applyFill="1" applyBorder="1" applyAlignment="1">
      <alignment horizontal="center"/>
    </xf>
    <xf numFmtId="0" fontId="8" fillId="5" borderId="45" xfId="2" applyFont="1" applyFill="1" applyBorder="1" applyAlignment="1">
      <alignment horizontal="center"/>
    </xf>
    <xf numFmtId="0" fontId="8" fillId="5" borderId="28" xfId="2" applyFont="1" applyFill="1" applyBorder="1" applyAlignment="1">
      <alignment horizontal="center"/>
    </xf>
    <xf numFmtId="0" fontId="5" fillId="11" borderId="32" xfId="2" applyFont="1" applyFill="1" applyBorder="1" applyAlignment="1">
      <alignment horizontal="center" vertical="center" wrapText="1"/>
    </xf>
    <xf numFmtId="0" fontId="5" fillId="11" borderId="46" xfId="2" applyFont="1" applyFill="1" applyBorder="1" applyAlignment="1">
      <alignment horizontal="center" vertical="center" wrapText="1"/>
    </xf>
    <xf numFmtId="0" fontId="5" fillId="11" borderId="47" xfId="2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7" fontId="10" fillId="12" borderId="59" xfId="2" applyNumberFormat="1" applyFont="1" applyFill="1" applyBorder="1" applyAlignment="1">
      <alignment horizontal="center"/>
    </xf>
    <xf numFmtId="7" fontId="11" fillId="12" borderId="27" xfId="2" applyNumberFormat="1" applyFont="1" applyFill="1" applyBorder="1" applyAlignment="1">
      <alignment horizontal="center" wrapText="1"/>
    </xf>
    <xf numFmtId="7" fontId="11" fillId="12" borderId="51" xfId="2" applyNumberFormat="1" applyFont="1" applyFill="1" applyBorder="1" applyAlignment="1">
      <alignment horizontal="center" wrapText="1"/>
    </xf>
    <xf numFmtId="2" fontId="11" fillId="12" borderId="52" xfId="0" applyNumberFormat="1" applyFont="1" applyFill="1" applyBorder="1" applyAlignment="1">
      <alignment horizontal="center"/>
    </xf>
    <xf numFmtId="2" fontId="11" fillId="12" borderId="53" xfId="0" applyNumberFormat="1" applyFont="1" applyFill="1" applyBorder="1" applyAlignment="1">
      <alignment horizontal="center"/>
    </xf>
    <xf numFmtId="2" fontId="11" fillId="12" borderId="54" xfId="0" applyNumberFormat="1" applyFont="1" applyFill="1" applyBorder="1" applyAlignment="1">
      <alignment horizontal="center"/>
    </xf>
    <xf numFmtId="7" fontId="11" fillId="12" borderId="7" xfId="2" applyNumberFormat="1" applyFont="1" applyFill="1" applyBorder="1" applyAlignment="1">
      <alignment horizontal="center" wrapText="1"/>
    </xf>
    <xf numFmtId="7" fontId="11" fillId="12" borderId="6" xfId="2" applyNumberFormat="1" applyFont="1" applyFill="1" applyBorder="1" applyAlignment="1">
      <alignment horizontal="center" wrapText="1"/>
    </xf>
    <xf numFmtId="164" fontId="10" fillId="12" borderId="30" xfId="2" applyNumberFormat="1" applyFont="1" applyFill="1" applyBorder="1" applyAlignment="1">
      <alignment horizontal="center"/>
    </xf>
    <xf numFmtId="164" fontId="5" fillId="8" borderId="36" xfId="2" applyNumberFormat="1" applyFont="1" applyFill="1" applyBorder="1" applyAlignment="1">
      <alignment wrapText="1"/>
    </xf>
    <xf numFmtId="0" fontId="10" fillId="8" borderId="33" xfId="2" applyFont="1" applyFill="1" applyBorder="1" applyAlignment="1">
      <alignment wrapText="1"/>
    </xf>
    <xf numFmtId="0" fontId="5" fillId="14" borderId="44" xfId="3" applyFont="1" applyFill="1" applyBorder="1" applyAlignment="1">
      <alignment horizontal="center"/>
    </xf>
    <xf numFmtId="0" fontId="5" fillId="14" borderId="45" xfId="3" applyFont="1" applyFill="1" applyBorder="1" applyAlignment="1">
      <alignment horizontal="center"/>
    </xf>
    <xf numFmtId="0" fontId="5" fillId="14" borderId="28" xfId="3" applyFont="1" applyFill="1" applyBorder="1" applyAlignment="1">
      <alignment horizontal="center"/>
    </xf>
    <xf numFmtId="164" fontId="10" fillId="12" borderId="7" xfId="2" applyNumberFormat="1" applyFont="1" applyFill="1" applyBorder="1" applyAlignment="1">
      <alignment horizontal="center"/>
    </xf>
    <xf numFmtId="164" fontId="10" fillId="12" borderId="6" xfId="2" applyNumberFormat="1" applyFont="1" applyFill="1" applyBorder="1" applyAlignment="1">
      <alignment horizontal="center"/>
    </xf>
    <xf numFmtId="164" fontId="5" fillId="10" borderId="34" xfId="2" applyNumberFormat="1" applyFont="1" applyFill="1" applyBorder="1" applyAlignment="1">
      <alignment horizontal="center"/>
    </xf>
    <xf numFmtId="164" fontId="5" fillId="10" borderId="55" xfId="2" applyNumberFormat="1" applyFont="1" applyFill="1" applyBorder="1" applyAlignment="1">
      <alignment horizontal="center"/>
    </xf>
    <xf numFmtId="0" fontId="5" fillId="8" borderId="24" xfId="2" applyFont="1" applyFill="1" applyBorder="1" applyAlignment="1">
      <alignment horizontal="center" vertical="center" wrapText="1"/>
    </xf>
    <xf numFmtId="0" fontId="5" fillId="8" borderId="25" xfId="2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60" xfId="0" applyFont="1" applyFill="1" applyBorder="1" applyAlignment="1">
      <alignment horizontal="center" vertical="center" wrapText="1"/>
    </xf>
    <xf numFmtId="164" fontId="5" fillId="5" borderId="12" xfId="0" applyNumberFormat="1" applyFont="1" applyFill="1" applyBorder="1" applyAlignment="1"/>
    <xf numFmtId="0" fontId="0" fillId="5" borderId="55" xfId="0" applyFill="1" applyBorder="1" applyAlignment="1"/>
    <xf numFmtId="0" fontId="8" fillId="5" borderId="30" xfId="2" applyFont="1" applyFill="1" applyBorder="1" applyAlignment="1">
      <alignment horizontal="center"/>
    </xf>
    <xf numFmtId="0" fontId="0" fillId="0" borderId="30" xfId="0" applyBorder="1" applyAlignment="1">
      <alignment horizontal="center"/>
    </xf>
  </cellXfs>
  <cellStyles count="4">
    <cellStyle name="Normale" xfId="0" builtinId="0"/>
    <cellStyle name="Normale 2" xfId="2"/>
    <cellStyle name="Normale 3" xfId="3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3"/>
  <sheetViews>
    <sheetView tabSelected="1" zoomScaleNormal="100" workbookViewId="0">
      <selection activeCell="A22" sqref="A22:I22"/>
    </sheetView>
  </sheetViews>
  <sheetFormatPr defaultRowHeight="15" x14ac:dyDescent="0.25"/>
  <cols>
    <col min="1" max="1" width="19.140625" bestFit="1" customWidth="1"/>
    <col min="2" max="2" width="18.85546875" bestFit="1" customWidth="1"/>
    <col min="3" max="3" width="19.5703125" bestFit="1" customWidth="1"/>
    <col min="4" max="4" width="24.42578125" customWidth="1"/>
    <col min="5" max="5" width="21.140625" customWidth="1"/>
    <col min="6" max="6" width="21.28515625" customWidth="1"/>
    <col min="7" max="7" width="17.28515625" customWidth="1"/>
    <col min="8" max="8" width="20" customWidth="1"/>
    <col min="9" max="9" width="21" customWidth="1"/>
    <col min="10" max="10" width="20.42578125" customWidth="1"/>
    <col min="11" max="11" width="14.7109375" customWidth="1"/>
    <col min="12" max="12" width="15.28515625" customWidth="1"/>
    <col min="257" max="257" width="19.140625" bestFit="1" customWidth="1"/>
    <col min="258" max="258" width="18.85546875" bestFit="1" customWidth="1"/>
    <col min="259" max="259" width="19.5703125" bestFit="1" customWidth="1"/>
    <col min="260" max="260" width="24.42578125" customWidth="1"/>
    <col min="261" max="261" width="21.140625" customWidth="1"/>
    <col min="263" max="263" width="17.28515625" customWidth="1"/>
    <col min="264" max="264" width="20" customWidth="1"/>
    <col min="265" max="265" width="21" customWidth="1"/>
    <col min="266" max="266" width="20.42578125" customWidth="1"/>
    <col min="513" max="513" width="19.140625" bestFit="1" customWidth="1"/>
    <col min="514" max="514" width="18.85546875" bestFit="1" customWidth="1"/>
    <col min="515" max="515" width="19.5703125" bestFit="1" customWidth="1"/>
    <col min="516" max="516" width="24.42578125" customWidth="1"/>
    <col min="517" max="517" width="21.140625" customWidth="1"/>
    <col min="519" max="519" width="17.28515625" customWidth="1"/>
    <col min="520" max="520" width="20" customWidth="1"/>
    <col min="521" max="521" width="21" customWidth="1"/>
    <col min="522" max="522" width="20.42578125" customWidth="1"/>
    <col min="769" max="769" width="19.140625" bestFit="1" customWidth="1"/>
    <col min="770" max="770" width="18.85546875" bestFit="1" customWidth="1"/>
    <col min="771" max="771" width="19.5703125" bestFit="1" customWidth="1"/>
    <col min="772" max="772" width="24.42578125" customWidth="1"/>
    <col min="773" max="773" width="21.140625" customWidth="1"/>
    <col min="775" max="775" width="17.28515625" customWidth="1"/>
    <col min="776" max="776" width="20" customWidth="1"/>
    <col min="777" max="777" width="21" customWidth="1"/>
    <col min="778" max="778" width="20.42578125" customWidth="1"/>
    <col min="1025" max="1025" width="19.140625" bestFit="1" customWidth="1"/>
    <col min="1026" max="1026" width="18.85546875" bestFit="1" customWidth="1"/>
    <col min="1027" max="1027" width="19.5703125" bestFit="1" customWidth="1"/>
    <col min="1028" max="1028" width="24.42578125" customWidth="1"/>
    <col min="1029" max="1029" width="21.140625" customWidth="1"/>
    <col min="1031" max="1031" width="17.28515625" customWidth="1"/>
    <col min="1032" max="1032" width="20" customWidth="1"/>
    <col min="1033" max="1033" width="21" customWidth="1"/>
    <col min="1034" max="1034" width="20.42578125" customWidth="1"/>
    <col min="1281" max="1281" width="19.140625" bestFit="1" customWidth="1"/>
    <col min="1282" max="1282" width="18.85546875" bestFit="1" customWidth="1"/>
    <col min="1283" max="1283" width="19.5703125" bestFit="1" customWidth="1"/>
    <col min="1284" max="1284" width="24.42578125" customWidth="1"/>
    <col min="1285" max="1285" width="21.140625" customWidth="1"/>
    <col min="1287" max="1287" width="17.28515625" customWidth="1"/>
    <col min="1288" max="1288" width="20" customWidth="1"/>
    <col min="1289" max="1289" width="21" customWidth="1"/>
    <col min="1290" max="1290" width="20.42578125" customWidth="1"/>
    <col min="1537" max="1537" width="19.140625" bestFit="1" customWidth="1"/>
    <col min="1538" max="1538" width="18.85546875" bestFit="1" customWidth="1"/>
    <col min="1539" max="1539" width="19.5703125" bestFit="1" customWidth="1"/>
    <col min="1540" max="1540" width="24.42578125" customWidth="1"/>
    <col min="1541" max="1541" width="21.140625" customWidth="1"/>
    <col min="1543" max="1543" width="17.28515625" customWidth="1"/>
    <col min="1544" max="1544" width="20" customWidth="1"/>
    <col min="1545" max="1545" width="21" customWidth="1"/>
    <col min="1546" max="1546" width="20.42578125" customWidth="1"/>
    <col min="1793" max="1793" width="19.140625" bestFit="1" customWidth="1"/>
    <col min="1794" max="1794" width="18.85546875" bestFit="1" customWidth="1"/>
    <col min="1795" max="1795" width="19.5703125" bestFit="1" customWidth="1"/>
    <col min="1796" max="1796" width="24.42578125" customWidth="1"/>
    <col min="1797" max="1797" width="21.140625" customWidth="1"/>
    <col min="1799" max="1799" width="17.28515625" customWidth="1"/>
    <col min="1800" max="1800" width="20" customWidth="1"/>
    <col min="1801" max="1801" width="21" customWidth="1"/>
    <col min="1802" max="1802" width="20.42578125" customWidth="1"/>
    <col min="2049" max="2049" width="19.140625" bestFit="1" customWidth="1"/>
    <col min="2050" max="2050" width="18.85546875" bestFit="1" customWidth="1"/>
    <col min="2051" max="2051" width="19.5703125" bestFit="1" customWidth="1"/>
    <col min="2052" max="2052" width="24.42578125" customWidth="1"/>
    <col min="2053" max="2053" width="21.140625" customWidth="1"/>
    <col min="2055" max="2055" width="17.28515625" customWidth="1"/>
    <col min="2056" max="2056" width="20" customWidth="1"/>
    <col min="2057" max="2057" width="21" customWidth="1"/>
    <col min="2058" max="2058" width="20.42578125" customWidth="1"/>
    <col min="2305" max="2305" width="19.140625" bestFit="1" customWidth="1"/>
    <col min="2306" max="2306" width="18.85546875" bestFit="1" customWidth="1"/>
    <col min="2307" max="2307" width="19.5703125" bestFit="1" customWidth="1"/>
    <col min="2308" max="2308" width="24.42578125" customWidth="1"/>
    <col min="2309" max="2309" width="21.140625" customWidth="1"/>
    <col min="2311" max="2311" width="17.28515625" customWidth="1"/>
    <col min="2312" max="2312" width="20" customWidth="1"/>
    <col min="2313" max="2313" width="21" customWidth="1"/>
    <col min="2314" max="2314" width="20.42578125" customWidth="1"/>
    <col min="2561" max="2561" width="19.140625" bestFit="1" customWidth="1"/>
    <col min="2562" max="2562" width="18.85546875" bestFit="1" customWidth="1"/>
    <col min="2563" max="2563" width="19.5703125" bestFit="1" customWidth="1"/>
    <col min="2564" max="2564" width="24.42578125" customWidth="1"/>
    <col min="2565" max="2565" width="21.140625" customWidth="1"/>
    <col min="2567" max="2567" width="17.28515625" customWidth="1"/>
    <col min="2568" max="2568" width="20" customWidth="1"/>
    <col min="2569" max="2569" width="21" customWidth="1"/>
    <col min="2570" max="2570" width="20.42578125" customWidth="1"/>
    <col min="2817" max="2817" width="19.140625" bestFit="1" customWidth="1"/>
    <col min="2818" max="2818" width="18.85546875" bestFit="1" customWidth="1"/>
    <col min="2819" max="2819" width="19.5703125" bestFit="1" customWidth="1"/>
    <col min="2820" max="2820" width="24.42578125" customWidth="1"/>
    <col min="2821" max="2821" width="21.140625" customWidth="1"/>
    <col min="2823" max="2823" width="17.28515625" customWidth="1"/>
    <col min="2824" max="2824" width="20" customWidth="1"/>
    <col min="2825" max="2825" width="21" customWidth="1"/>
    <col min="2826" max="2826" width="20.42578125" customWidth="1"/>
    <col min="3073" max="3073" width="19.140625" bestFit="1" customWidth="1"/>
    <col min="3074" max="3074" width="18.85546875" bestFit="1" customWidth="1"/>
    <col min="3075" max="3075" width="19.5703125" bestFit="1" customWidth="1"/>
    <col min="3076" max="3076" width="24.42578125" customWidth="1"/>
    <col min="3077" max="3077" width="21.140625" customWidth="1"/>
    <col min="3079" max="3079" width="17.28515625" customWidth="1"/>
    <col min="3080" max="3080" width="20" customWidth="1"/>
    <col min="3081" max="3081" width="21" customWidth="1"/>
    <col min="3082" max="3082" width="20.42578125" customWidth="1"/>
    <col min="3329" max="3329" width="19.140625" bestFit="1" customWidth="1"/>
    <col min="3330" max="3330" width="18.85546875" bestFit="1" customWidth="1"/>
    <col min="3331" max="3331" width="19.5703125" bestFit="1" customWidth="1"/>
    <col min="3332" max="3332" width="24.42578125" customWidth="1"/>
    <col min="3333" max="3333" width="21.140625" customWidth="1"/>
    <col min="3335" max="3335" width="17.28515625" customWidth="1"/>
    <col min="3336" max="3336" width="20" customWidth="1"/>
    <col min="3337" max="3337" width="21" customWidth="1"/>
    <col min="3338" max="3338" width="20.42578125" customWidth="1"/>
    <col min="3585" max="3585" width="19.140625" bestFit="1" customWidth="1"/>
    <col min="3586" max="3586" width="18.85546875" bestFit="1" customWidth="1"/>
    <col min="3587" max="3587" width="19.5703125" bestFit="1" customWidth="1"/>
    <col min="3588" max="3588" width="24.42578125" customWidth="1"/>
    <col min="3589" max="3589" width="21.140625" customWidth="1"/>
    <col min="3591" max="3591" width="17.28515625" customWidth="1"/>
    <col min="3592" max="3592" width="20" customWidth="1"/>
    <col min="3593" max="3593" width="21" customWidth="1"/>
    <col min="3594" max="3594" width="20.42578125" customWidth="1"/>
    <col min="3841" max="3841" width="19.140625" bestFit="1" customWidth="1"/>
    <col min="3842" max="3842" width="18.85546875" bestFit="1" customWidth="1"/>
    <col min="3843" max="3843" width="19.5703125" bestFit="1" customWidth="1"/>
    <col min="3844" max="3844" width="24.42578125" customWidth="1"/>
    <col min="3845" max="3845" width="21.140625" customWidth="1"/>
    <col min="3847" max="3847" width="17.28515625" customWidth="1"/>
    <col min="3848" max="3848" width="20" customWidth="1"/>
    <col min="3849" max="3849" width="21" customWidth="1"/>
    <col min="3850" max="3850" width="20.42578125" customWidth="1"/>
    <col min="4097" max="4097" width="19.140625" bestFit="1" customWidth="1"/>
    <col min="4098" max="4098" width="18.85546875" bestFit="1" customWidth="1"/>
    <col min="4099" max="4099" width="19.5703125" bestFit="1" customWidth="1"/>
    <col min="4100" max="4100" width="24.42578125" customWidth="1"/>
    <col min="4101" max="4101" width="21.140625" customWidth="1"/>
    <col min="4103" max="4103" width="17.28515625" customWidth="1"/>
    <col min="4104" max="4104" width="20" customWidth="1"/>
    <col min="4105" max="4105" width="21" customWidth="1"/>
    <col min="4106" max="4106" width="20.42578125" customWidth="1"/>
    <col min="4353" max="4353" width="19.140625" bestFit="1" customWidth="1"/>
    <col min="4354" max="4354" width="18.85546875" bestFit="1" customWidth="1"/>
    <col min="4355" max="4355" width="19.5703125" bestFit="1" customWidth="1"/>
    <col min="4356" max="4356" width="24.42578125" customWidth="1"/>
    <col min="4357" max="4357" width="21.140625" customWidth="1"/>
    <col min="4359" max="4359" width="17.28515625" customWidth="1"/>
    <col min="4360" max="4360" width="20" customWidth="1"/>
    <col min="4361" max="4361" width="21" customWidth="1"/>
    <col min="4362" max="4362" width="20.42578125" customWidth="1"/>
    <col min="4609" max="4609" width="19.140625" bestFit="1" customWidth="1"/>
    <col min="4610" max="4610" width="18.85546875" bestFit="1" customWidth="1"/>
    <col min="4611" max="4611" width="19.5703125" bestFit="1" customWidth="1"/>
    <col min="4612" max="4612" width="24.42578125" customWidth="1"/>
    <col min="4613" max="4613" width="21.140625" customWidth="1"/>
    <col min="4615" max="4615" width="17.28515625" customWidth="1"/>
    <col min="4616" max="4616" width="20" customWidth="1"/>
    <col min="4617" max="4617" width="21" customWidth="1"/>
    <col min="4618" max="4618" width="20.42578125" customWidth="1"/>
    <col min="4865" max="4865" width="19.140625" bestFit="1" customWidth="1"/>
    <col min="4866" max="4866" width="18.85546875" bestFit="1" customWidth="1"/>
    <col min="4867" max="4867" width="19.5703125" bestFit="1" customWidth="1"/>
    <col min="4868" max="4868" width="24.42578125" customWidth="1"/>
    <col min="4869" max="4869" width="21.140625" customWidth="1"/>
    <col min="4871" max="4871" width="17.28515625" customWidth="1"/>
    <col min="4872" max="4872" width="20" customWidth="1"/>
    <col min="4873" max="4873" width="21" customWidth="1"/>
    <col min="4874" max="4874" width="20.42578125" customWidth="1"/>
    <col min="5121" max="5121" width="19.140625" bestFit="1" customWidth="1"/>
    <col min="5122" max="5122" width="18.85546875" bestFit="1" customWidth="1"/>
    <col min="5123" max="5123" width="19.5703125" bestFit="1" customWidth="1"/>
    <col min="5124" max="5124" width="24.42578125" customWidth="1"/>
    <col min="5125" max="5125" width="21.140625" customWidth="1"/>
    <col min="5127" max="5127" width="17.28515625" customWidth="1"/>
    <col min="5128" max="5128" width="20" customWidth="1"/>
    <col min="5129" max="5129" width="21" customWidth="1"/>
    <col min="5130" max="5130" width="20.42578125" customWidth="1"/>
    <col min="5377" max="5377" width="19.140625" bestFit="1" customWidth="1"/>
    <col min="5378" max="5378" width="18.85546875" bestFit="1" customWidth="1"/>
    <col min="5379" max="5379" width="19.5703125" bestFit="1" customWidth="1"/>
    <col min="5380" max="5380" width="24.42578125" customWidth="1"/>
    <col min="5381" max="5381" width="21.140625" customWidth="1"/>
    <col min="5383" max="5383" width="17.28515625" customWidth="1"/>
    <col min="5384" max="5384" width="20" customWidth="1"/>
    <col min="5385" max="5385" width="21" customWidth="1"/>
    <col min="5386" max="5386" width="20.42578125" customWidth="1"/>
    <col min="5633" max="5633" width="19.140625" bestFit="1" customWidth="1"/>
    <col min="5634" max="5634" width="18.85546875" bestFit="1" customWidth="1"/>
    <col min="5635" max="5635" width="19.5703125" bestFit="1" customWidth="1"/>
    <col min="5636" max="5636" width="24.42578125" customWidth="1"/>
    <col min="5637" max="5637" width="21.140625" customWidth="1"/>
    <col min="5639" max="5639" width="17.28515625" customWidth="1"/>
    <col min="5640" max="5640" width="20" customWidth="1"/>
    <col min="5641" max="5641" width="21" customWidth="1"/>
    <col min="5642" max="5642" width="20.42578125" customWidth="1"/>
    <col min="5889" max="5889" width="19.140625" bestFit="1" customWidth="1"/>
    <col min="5890" max="5890" width="18.85546875" bestFit="1" customWidth="1"/>
    <col min="5891" max="5891" width="19.5703125" bestFit="1" customWidth="1"/>
    <col min="5892" max="5892" width="24.42578125" customWidth="1"/>
    <col min="5893" max="5893" width="21.140625" customWidth="1"/>
    <col min="5895" max="5895" width="17.28515625" customWidth="1"/>
    <col min="5896" max="5896" width="20" customWidth="1"/>
    <col min="5897" max="5897" width="21" customWidth="1"/>
    <col min="5898" max="5898" width="20.42578125" customWidth="1"/>
    <col min="6145" max="6145" width="19.140625" bestFit="1" customWidth="1"/>
    <col min="6146" max="6146" width="18.85546875" bestFit="1" customWidth="1"/>
    <col min="6147" max="6147" width="19.5703125" bestFit="1" customWidth="1"/>
    <col min="6148" max="6148" width="24.42578125" customWidth="1"/>
    <col min="6149" max="6149" width="21.140625" customWidth="1"/>
    <col min="6151" max="6151" width="17.28515625" customWidth="1"/>
    <col min="6152" max="6152" width="20" customWidth="1"/>
    <col min="6153" max="6153" width="21" customWidth="1"/>
    <col min="6154" max="6154" width="20.42578125" customWidth="1"/>
    <col min="6401" max="6401" width="19.140625" bestFit="1" customWidth="1"/>
    <col min="6402" max="6402" width="18.85546875" bestFit="1" customWidth="1"/>
    <col min="6403" max="6403" width="19.5703125" bestFit="1" customWidth="1"/>
    <col min="6404" max="6404" width="24.42578125" customWidth="1"/>
    <col min="6405" max="6405" width="21.140625" customWidth="1"/>
    <col min="6407" max="6407" width="17.28515625" customWidth="1"/>
    <col min="6408" max="6408" width="20" customWidth="1"/>
    <col min="6409" max="6409" width="21" customWidth="1"/>
    <col min="6410" max="6410" width="20.42578125" customWidth="1"/>
    <col min="6657" max="6657" width="19.140625" bestFit="1" customWidth="1"/>
    <col min="6658" max="6658" width="18.85546875" bestFit="1" customWidth="1"/>
    <col min="6659" max="6659" width="19.5703125" bestFit="1" customWidth="1"/>
    <col min="6660" max="6660" width="24.42578125" customWidth="1"/>
    <col min="6661" max="6661" width="21.140625" customWidth="1"/>
    <col min="6663" max="6663" width="17.28515625" customWidth="1"/>
    <col min="6664" max="6664" width="20" customWidth="1"/>
    <col min="6665" max="6665" width="21" customWidth="1"/>
    <col min="6666" max="6666" width="20.42578125" customWidth="1"/>
    <col min="6913" max="6913" width="19.140625" bestFit="1" customWidth="1"/>
    <col min="6914" max="6914" width="18.85546875" bestFit="1" customWidth="1"/>
    <col min="6915" max="6915" width="19.5703125" bestFit="1" customWidth="1"/>
    <col min="6916" max="6916" width="24.42578125" customWidth="1"/>
    <col min="6917" max="6917" width="21.140625" customWidth="1"/>
    <col min="6919" max="6919" width="17.28515625" customWidth="1"/>
    <col min="6920" max="6920" width="20" customWidth="1"/>
    <col min="6921" max="6921" width="21" customWidth="1"/>
    <col min="6922" max="6922" width="20.42578125" customWidth="1"/>
    <col min="7169" max="7169" width="19.140625" bestFit="1" customWidth="1"/>
    <col min="7170" max="7170" width="18.85546875" bestFit="1" customWidth="1"/>
    <col min="7171" max="7171" width="19.5703125" bestFit="1" customWidth="1"/>
    <col min="7172" max="7172" width="24.42578125" customWidth="1"/>
    <col min="7173" max="7173" width="21.140625" customWidth="1"/>
    <col min="7175" max="7175" width="17.28515625" customWidth="1"/>
    <col min="7176" max="7176" width="20" customWidth="1"/>
    <col min="7177" max="7177" width="21" customWidth="1"/>
    <col min="7178" max="7178" width="20.42578125" customWidth="1"/>
    <col min="7425" max="7425" width="19.140625" bestFit="1" customWidth="1"/>
    <col min="7426" max="7426" width="18.85546875" bestFit="1" customWidth="1"/>
    <col min="7427" max="7427" width="19.5703125" bestFit="1" customWidth="1"/>
    <col min="7428" max="7428" width="24.42578125" customWidth="1"/>
    <col min="7429" max="7429" width="21.140625" customWidth="1"/>
    <col min="7431" max="7431" width="17.28515625" customWidth="1"/>
    <col min="7432" max="7432" width="20" customWidth="1"/>
    <col min="7433" max="7433" width="21" customWidth="1"/>
    <col min="7434" max="7434" width="20.42578125" customWidth="1"/>
    <col min="7681" max="7681" width="19.140625" bestFit="1" customWidth="1"/>
    <col min="7682" max="7682" width="18.85546875" bestFit="1" customWidth="1"/>
    <col min="7683" max="7683" width="19.5703125" bestFit="1" customWidth="1"/>
    <col min="7684" max="7684" width="24.42578125" customWidth="1"/>
    <col min="7685" max="7685" width="21.140625" customWidth="1"/>
    <col min="7687" max="7687" width="17.28515625" customWidth="1"/>
    <col min="7688" max="7688" width="20" customWidth="1"/>
    <col min="7689" max="7689" width="21" customWidth="1"/>
    <col min="7690" max="7690" width="20.42578125" customWidth="1"/>
    <col min="7937" max="7937" width="19.140625" bestFit="1" customWidth="1"/>
    <col min="7938" max="7938" width="18.85546875" bestFit="1" customWidth="1"/>
    <col min="7939" max="7939" width="19.5703125" bestFit="1" customWidth="1"/>
    <col min="7940" max="7940" width="24.42578125" customWidth="1"/>
    <col min="7941" max="7941" width="21.140625" customWidth="1"/>
    <col min="7943" max="7943" width="17.28515625" customWidth="1"/>
    <col min="7944" max="7944" width="20" customWidth="1"/>
    <col min="7945" max="7945" width="21" customWidth="1"/>
    <col min="7946" max="7946" width="20.42578125" customWidth="1"/>
    <col min="8193" max="8193" width="19.140625" bestFit="1" customWidth="1"/>
    <col min="8194" max="8194" width="18.85546875" bestFit="1" customWidth="1"/>
    <col min="8195" max="8195" width="19.5703125" bestFit="1" customWidth="1"/>
    <col min="8196" max="8196" width="24.42578125" customWidth="1"/>
    <col min="8197" max="8197" width="21.140625" customWidth="1"/>
    <col min="8199" max="8199" width="17.28515625" customWidth="1"/>
    <col min="8200" max="8200" width="20" customWidth="1"/>
    <col min="8201" max="8201" width="21" customWidth="1"/>
    <col min="8202" max="8202" width="20.42578125" customWidth="1"/>
    <col min="8449" max="8449" width="19.140625" bestFit="1" customWidth="1"/>
    <col min="8450" max="8450" width="18.85546875" bestFit="1" customWidth="1"/>
    <col min="8451" max="8451" width="19.5703125" bestFit="1" customWidth="1"/>
    <col min="8452" max="8452" width="24.42578125" customWidth="1"/>
    <col min="8453" max="8453" width="21.140625" customWidth="1"/>
    <col min="8455" max="8455" width="17.28515625" customWidth="1"/>
    <col min="8456" max="8456" width="20" customWidth="1"/>
    <col min="8457" max="8457" width="21" customWidth="1"/>
    <col min="8458" max="8458" width="20.42578125" customWidth="1"/>
    <col min="8705" max="8705" width="19.140625" bestFit="1" customWidth="1"/>
    <col min="8706" max="8706" width="18.85546875" bestFit="1" customWidth="1"/>
    <col min="8707" max="8707" width="19.5703125" bestFit="1" customWidth="1"/>
    <col min="8708" max="8708" width="24.42578125" customWidth="1"/>
    <col min="8709" max="8709" width="21.140625" customWidth="1"/>
    <col min="8711" max="8711" width="17.28515625" customWidth="1"/>
    <col min="8712" max="8712" width="20" customWidth="1"/>
    <col min="8713" max="8713" width="21" customWidth="1"/>
    <col min="8714" max="8714" width="20.42578125" customWidth="1"/>
    <col min="8961" max="8961" width="19.140625" bestFit="1" customWidth="1"/>
    <col min="8962" max="8962" width="18.85546875" bestFit="1" customWidth="1"/>
    <col min="8963" max="8963" width="19.5703125" bestFit="1" customWidth="1"/>
    <col min="8964" max="8964" width="24.42578125" customWidth="1"/>
    <col min="8965" max="8965" width="21.140625" customWidth="1"/>
    <col min="8967" max="8967" width="17.28515625" customWidth="1"/>
    <col min="8968" max="8968" width="20" customWidth="1"/>
    <col min="8969" max="8969" width="21" customWidth="1"/>
    <col min="8970" max="8970" width="20.42578125" customWidth="1"/>
    <col min="9217" max="9217" width="19.140625" bestFit="1" customWidth="1"/>
    <col min="9218" max="9218" width="18.85546875" bestFit="1" customWidth="1"/>
    <col min="9219" max="9219" width="19.5703125" bestFit="1" customWidth="1"/>
    <col min="9220" max="9220" width="24.42578125" customWidth="1"/>
    <col min="9221" max="9221" width="21.140625" customWidth="1"/>
    <col min="9223" max="9223" width="17.28515625" customWidth="1"/>
    <col min="9224" max="9224" width="20" customWidth="1"/>
    <col min="9225" max="9225" width="21" customWidth="1"/>
    <col min="9226" max="9226" width="20.42578125" customWidth="1"/>
    <col min="9473" max="9473" width="19.140625" bestFit="1" customWidth="1"/>
    <col min="9474" max="9474" width="18.85546875" bestFit="1" customWidth="1"/>
    <col min="9475" max="9475" width="19.5703125" bestFit="1" customWidth="1"/>
    <col min="9476" max="9476" width="24.42578125" customWidth="1"/>
    <col min="9477" max="9477" width="21.140625" customWidth="1"/>
    <col min="9479" max="9479" width="17.28515625" customWidth="1"/>
    <col min="9480" max="9480" width="20" customWidth="1"/>
    <col min="9481" max="9481" width="21" customWidth="1"/>
    <col min="9482" max="9482" width="20.42578125" customWidth="1"/>
    <col min="9729" max="9729" width="19.140625" bestFit="1" customWidth="1"/>
    <col min="9730" max="9730" width="18.85546875" bestFit="1" customWidth="1"/>
    <col min="9731" max="9731" width="19.5703125" bestFit="1" customWidth="1"/>
    <col min="9732" max="9732" width="24.42578125" customWidth="1"/>
    <col min="9733" max="9733" width="21.140625" customWidth="1"/>
    <col min="9735" max="9735" width="17.28515625" customWidth="1"/>
    <col min="9736" max="9736" width="20" customWidth="1"/>
    <col min="9737" max="9737" width="21" customWidth="1"/>
    <col min="9738" max="9738" width="20.42578125" customWidth="1"/>
    <col min="9985" max="9985" width="19.140625" bestFit="1" customWidth="1"/>
    <col min="9986" max="9986" width="18.85546875" bestFit="1" customWidth="1"/>
    <col min="9987" max="9987" width="19.5703125" bestFit="1" customWidth="1"/>
    <col min="9988" max="9988" width="24.42578125" customWidth="1"/>
    <col min="9989" max="9989" width="21.140625" customWidth="1"/>
    <col min="9991" max="9991" width="17.28515625" customWidth="1"/>
    <col min="9992" max="9992" width="20" customWidth="1"/>
    <col min="9993" max="9993" width="21" customWidth="1"/>
    <col min="9994" max="9994" width="20.42578125" customWidth="1"/>
    <col min="10241" max="10241" width="19.140625" bestFit="1" customWidth="1"/>
    <col min="10242" max="10242" width="18.85546875" bestFit="1" customWidth="1"/>
    <col min="10243" max="10243" width="19.5703125" bestFit="1" customWidth="1"/>
    <col min="10244" max="10244" width="24.42578125" customWidth="1"/>
    <col min="10245" max="10245" width="21.140625" customWidth="1"/>
    <col min="10247" max="10247" width="17.28515625" customWidth="1"/>
    <col min="10248" max="10248" width="20" customWidth="1"/>
    <col min="10249" max="10249" width="21" customWidth="1"/>
    <col min="10250" max="10250" width="20.42578125" customWidth="1"/>
    <col min="10497" max="10497" width="19.140625" bestFit="1" customWidth="1"/>
    <col min="10498" max="10498" width="18.85546875" bestFit="1" customWidth="1"/>
    <col min="10499" max="10499" width="19.5703125" bestFit="1" customWidth="1"/>
    <col min="10500" max="10500" width="24.42578125" customWidth="1"/>
    <col min="10501" max="10501" width="21.140625" customWidth="1"/>
    <col min="10503" max="10503" width="17.28515625" customWidth="1"/>
    <col min="10504" max="10504" width="20" customWidth="1"/>
    <col min="10505" max="10505" width="21" customWidth="1"/>
    <col min="10506" max="10506" width="20.42578125" customWidth="1"/>
    <col min="10753" max="10753" width="19.140625" bestFit="1" customWidth="1"/>
    <col min="10754" max="10754" width="18.85546875" bestFit="1" customWidth="1"/>
    <col min="10755" max="10755" width="19.5703125" bestFit="1" customWidth="1"/>
    <col min="10756" max="10756" width="24.42578125" customWidth="1"/>
    <col min="10757" max="10757" width="21.140625" customWidth="1"/>
    <col min="10759" max="10759" width="17.28515625" customWidth="1"/>
    <col min="10760" max="10760" width="20" customWidth="1"/>
    <col min="10761" max="10761" width="21" customWidth="1"/>
    <col min="10762" max="10762" width="20.42578125" customWidth="1"/>
    <col min="11009" max="11009" width="19.140625" bestFit="1" customWidth="1"/>
    <col min="11010" max="11010" width="18.85546875" bestFit="1" customWidth="1"/>
    <col min="11011" max="11011" width="19.5703125" bestFit="1" customWidth="1"/>
    <col min="11012" max="11012" width="24.42578125" customWidth="1"/>
    <col min="11013" max="11013" width="21.140625" customWidth="1"/>
    <col min="11015" max="11015" width="17.28515625" customWidth="1"/>
    <col min="11016" max="11016" width="20" customWidth="1"/>
    <col min="11017" max="11017" width="21" customWidth="1"/>
    <col min="11018" max="11018" width="20.42578125" customWidth="1"/>
    <col min="11265" max="11265" width="19.140625" bestFit="1" customWidth="1"/>
    <col min="11266" max="11266" width="18.85546875" bestFit="1" customWidth="1"/>
    <col min="11267" max="11267" width="19.5703125" bestFit="1" customWidth="1"/>
    <col min="11268" max="11268" width="24.42578125" customWidth="1"/>
    <col min="11269" max="11269" width="21.140625" customWidth="1"/>
    <col min="11271" max="11271" width="17.28515625" customWidth="1"/>
    <col min="11272" max="11272" width="20" customWidth="1"/>
    <col min="11273" max="11273" width="21" customWidth="1"/>
    <col min="11274" max="11274" width="20.42578125" customWidth="1"/>
    <col min="11521" max="11521" width="19.140625" bestFit="1" customWidth="1"/>
    <col min="11522" max="11522" width="18.85546875" bestFit="1" customWidth="1"/>
    <col min="11523" max="11523" width="19.5703125" bestFit="1" customWidth="1"/>
    <col min="11524" max="11524" width="24.42578125" customWidth="1"/>
    <col min="11525" max="11525" width="21.140625" customWidth="1"/>
    <col min="11527" max="11527" width="17.28515625" customWidth="1"/>
    <col min="11528" max="11528" width="20" customWidth="1"/>
    <col min="11529" max="11529" width="21" customWidth="1"/>
    <col min="11530" max="11530" width="20.42578125" customWidth="1"/>
    <col min="11777" max="11777" width="19.140625" bestFit="1" customWidth="1"/>
    <col min="11778" max="11778" width="18.85546875" bestFit="1" customWidth="1"/>
    <col min="11779" max="11779" width="19.5703125" bestFit="1" customWidth="1"/>
    <col min="11780" max="11780" width="24.42578125" customWidth="1"/>
    <col min="11781" max="11781" width="21.140625" customWidth="1"/>
    <col min="11783" max="11783" width="17.28515625" customWidth="1"/>
    <col min="11784" max="11784" width="20" customWidth="1"/>
    <col min="11785" max="11785" width="21" customWidth="1"/>
    <col min="11786" max="11786" width="20.42578125" customWidth="1"/>
    <col min="12033" max="12033" width="19.140625" bestFit="1" customWidth="1"/>
    <col min="12034" max="12034" width="18.85546875" bestFit="1" customWidth="1"/>
    <col min="12035" max="12035" width="19.5703125" bestFit="1" customWidth="1"/>
    <col min="12036" max="12036" width="24.42578125" customWidth="1"/>
    <col min="12037" max="12037" width="21.140625" customWidth="1"/>
    <col min="12039" max="12039" width="17.28515625" customWidth="1"/>
    <col min="12040" max="12040" width="20" customWidth="1"/>
    <col min="12041" max="12041" width="21" customWidth="1"/>
    <col min="12042" max="12042" width="20.42578125" customWidth="1"/>
    <col min="12289" max="12289" width="19.140625" bestFit="1" customWidth="1"/>
    <col min="12290" max="12290" width="18.85546875" bestFit="1" customWidth="1"/>
    <col min="12291" max="12291" width="19.5703125" bestFit="1" customWidth="1"/>
    <col min="12292" max="12292" width="24.42578125" customWidth="1"/>
    <col min="12293" max="12293" width="21.140625" customWidth="1"/>
    <col min="12295" max="12295" width="17.28515625" customWidth="1"/>
    <col min="12296" max="12296" width="20" customWidth="1"/>
    <col min="12297" max="12297" width="21" customWidth="1"/>
    <col min="12298" max="12298" width="20.42578125" customWidth="1"/>
    <col min="12545" max="12545" width="19.140625" bestFit="1" customWidth="1"/>
    <col min="12546" max="12546" width="18.85546875" bestFit="1" customWidth="1"/>
    <col min="12547" max="12547" width="19.5703125" bestFit="1" customWidth="1"/>
    <col min="12548" max="12548" width="24.42578125" customWidth="1"/>
    <col min="12549" max="12549" width="21.140625" customWidth="1"/>
    <col min="12551" max="12551" width="17.28515625" customWidth="1"/>
    <col min="12552" max="12552" width="20" customWidth="1"/>
    <col min="12553" max="12553" width="21" customWidth="1"/>
    <col min="12554" max="12554" width="20.42578125" customWidth="1"/>
    <col min="12801" max="12801" width="19.140625" bestFit="1" customWidth="1"/>
    <col min="12802" max="12802" width="18.85546875" bestFit="1" customWidth="1"/>
    <col min="12803" max="12803" width="19.5703125" bestFit="1" customWidth="1"/>
    <col min="12804" max="12804" width="24.42578125" customWidth="1"/>
    <col min="12805" max="12805" width="21.140625" customWidth="1"/>
    <col min="12807" max="12807" width="17.28515625" customWidth="1"/>
    <col min="12808" max="12808" width="20" customWidth="1"/>
    <col min="12809" max="12809" width="21" customWidth="1"/>
    <col min="12810" max="12810" width="20.42578125" customWidth="1"/>
    <col min="13057" max="13057" width="19.140625" bestFit="1" customWidth="1"/>
    <col min="13058" max="13058" width="18.85546875" bestFit="1" customWidth="1"/>
    <col min="13059" max="13059" width="19.5703125" bestFit="1" customWidth="1"/>
    <col min="13060" max="13060" width="24.42578125" customWidth="1"/>
    <col min="13061" max="13061" width="21.140625" customWidth="1"/>
    <col min="13063" max="13063" width="17.28515625" customWidth="1"/>
    <col min="13064" max="13064" width="20" customWidth="1"/>
    <col min="13065" max="13065" width="21" customWidth="1"/>
    <col min="13066" max="13066" width="20.42578125" customWidth="1"/>
    <col min="13313" max="13313" width="19.140625" bestFit="1" customWidth="1"/>
    <col min="13314" max="13314" width="18.85546875" bestFit="1" customWidth="1"/>
    <col min="13315" max="13315" width="19.5703125" bestFit="1" customWidth="1"/>
    <col min="13316" max="13316" width="24.42578125" customWidth="1"/>
    <col min="13317" max="13317" width="21.140625" customWidth="1"/>
    <col min="13319" max="13319" width="17.28515625" customWidth="1"/>
    <col min="13320" max="13320" width="20" customWidth="1"/>
    <col min="13321" max="13321" width="21" customWidth="1"/>
    <col min="13322" max="13322" width="20.42578125" customWidth="1"/>
    <col min="13569" max="13569" width="19.140625" bestFit="1" customWidth="1"/>
    <col min="13570" max="13570" width="18.85546875" bestFit="1" customWidth="1"/>
    <col min="13571" max="13571" width="19.5703125" bestFit="1" customWidth="1"/>
    <col min="13572" max="13572" width="24.42578125" customWidth="1"/>
    <col min="13573" max="13573" width="21.140625" customWidth="1"/>
    <col min="13575" max="13575" width="17.28515625" customWidth="1"/>
    <col min="13576" max="13576" width="20" customWidth="1"/>
    <col min="13577" max="13577" width="21" customWidth="1"/>
    <col min="13578" max="13578" width="20.42578125" customWidth="1"/>
    <col min="13825" max="13825" width="19.140625" bestFit="1" customWidth="1"/>
    <col min="13826" max="13826" width="18.85546875" bestFit="1" customWidth="1"/>
    <col min="13827" max="13827" width="19.5703125" bestFit="1" customWidth="1"/>
    <col min="13828" max="13828" width="24.42578125" customWidth="1"/>
    <col min="13829" max="13829" width="21.140625" customWidth="1"/>
    <col min="13831" max="13831" width="17.28515625" customWidth="1"/>
    <col min="13832" max="13832" width="20" customWidth="1"/>
    <col min="13833" max="13833" width="21" customWidth="1"/>
    <col min="13834" max="13834" width="20.42578125" customWidth="1"/>
    <col min="14081" max="14081" width="19.140625" bestFit="1" customWidth="1"/>
    <col min="14082" max="14082" width="18.85546875" bestFit="1" customWidth="1"/>
    <col min="14083" max="14083" width="19.5703125" bestFit="1" customWidth="1"/>
    <col min="14084" max="14084" width="24.42578125" customWidth="1"/>
    <col min="14085" max="14085" width="21.140625" customWidth="1"/>
    <col min="14087" max="14087" width="17.28515625" customWidth="1"/>
    <col min="14088" max="14088" width="20" customWidth="1"/>
    <col min="14089" max="14089" width="21" customWidth="1"/>
    <col min="14090" max="14090" width="20.42578125" customWidth="1"/>
    <col min="14337" max="14337" width="19.140625" bestFit="1" customWidth="1"/>
    <col min="14338" max="14338" width="18.85546875" bestFit="1" customWidth="1"/>
    <col min="14339" max="14339" width="19.5703125" bestFit="1" customWidth="1"/>
    <col min="14340" max="14340" width="24.42578125" customWidth="1"/>
    <col min="14341" max="14341" width="21.140625" customWidth="1"/>
    <col min="14343" max="14343" width="17.28515625" customWidth="1"/>
    <col min="14344" max="14344" width="20" customWidth="1"/>
    <col min="14345" max="14345" width="21" customWidth="1"/>
    <col min="14346" max="14346" width="20.42578125" customWidth="1"/>
    <col min="14593" max="14593" width="19.140625" bestFit="1" customWidth="1"/>
    <col min="14594" max="14594" width="18.85546875" bestFit="1" customWidth="1"/>
    <col min="14595" max="14595" width="19.5703125" bestFit="1" customWidth="1"/>
    <col min="14596" max="14596" width="24.42578125" customWidth="1"/>
    <col min="14597" max="14597" width="21.140625" customWidth="1"/>
    <col min="14599" max="14599" width="17.28515625" customWidth="1"/>
    <col min="14600" max="14600" width="20" customWidth="1"/>
    <col min="14601" max="14601" width="21" customWidth="1"/>
    <col min="14602" max="14602" width="20.42578125" customWidth="1"/>
    <col min="14849" max="14849" width="19.140625" bestFit="1" customWidth="1"/>
    <col min="14850" max="14850" width="18.85546875" bestFit="1" customWidth="1"/>
    <col min="14851" max="14851" width="19.5703125" bestFit="1" customWidth="1"/>
    <col min="14852" max="14852" width="24.42578125" customWidth="1"/>
    <col min="14853" max="14853" width="21.140625" customWidth="1"/>
    <col min="14855" max="14855" width="17.28515625" customWidth="1"/>
    <col min="14856" max="14856" width="20" customWidth="1"/>
    <col min="14857" max="14857" width="21" customWidth="1"/>
    <col min="14858" max="14858" width="20.42578125" customWidth="1"/>
    <col min="15105" max="15105" width="19.140625" bestFit="1" customWidth="1"/>
    <col min="15106" max="15106" width="18.85546875" bestFit="1" customWidth="1"/>
    <col min="15107" max="15107" width="19.5703125" bestFit="1" customWidth="1"/>
    <col min="15108" max="15108" width="24.42578125" customWidth="1"/>
    <col min="15109" max="15109" width="21.140625" customWidth="1"/>
    <col min="15111" max="15111" width="17.28515625" customWidth="1"/>
    <col min="15112" max="15112" width="20" customWidth="1"/>
    <col min="15113" max="15113" width="21" customWidth="1"/>
    <col min="15114" max="15114" width="20.42578125" customWidth="1"/>
    <col min="15361" max="15361" width="19.140625" bestFit="1" customWidth="1"/>
    <col min="15362" max="15362" width="18.85546875" bestFit="1" customWidth="1"/>
    <col min="15363" max="15363" width="19.5703125" bestFit="1" customWidth="1"/>
    <col min="15364" max="15364" width="24.42578125" customWidth="1"/>
    <col min="15365" max="15365" width="21.140625" customWidth="1"/>
    <col min="15367" max="15367" width="17.28515625" customWidth="1"/>
    <col min="15368" max="15368" width="20" customWidth="1"/>
    <col min="15369" max="15369" width="21" customWidth="1"/>
    <col min="15370" max="15370" width="20.42578125" customWidth="1"/>
    <col min="15617" max="15617" width="19.140625" bestFit="1" customWidth="1"/>
    <col min="15618" max="15618" width="18.85546875" bestFit="1" customWidth="1"/>
    <col min="15619" max="15619" width="19.5703125" bestFit="1" customWidth="1"/>
    <col min="15620" max="15620" width="24.42578125" customWidth="1"/>
    <col min="15621" max="15621" width="21.140625" customWidth="1"/>
    <col min="15623" max="15623" width="17.28515625" customWidth="1"/>
    <col min="15624" max="15624" width="20" customWidth="1"/>
    <col min="15625" max="15625" width="21" customWidth="1"/>
    <col min="15626" max="15626" width="20.42578125" customWidth="1"/>
    <col min="15873" max="15873" width="19.140625" bestFit="1" customWidth="1"/>
    <col min="15874" max="15874" width="18.85546875" bestFit="1" customWidth="1"/>
    <col min="15875" max="15875" width="19.5703125" bestFit="1" customWidth="1"/>
    <col min="15876" max="15876" width="24.42578125" customWidth="1"/>
    <col min="15877" max="15877" width="21.140625" customWidth="1"/>
    <col min="15879" max="15879" width="17.28515625" customWidth="1"/>
    <col min="15880" max="15880" width="20" customWidth="1"/>
    <col min="15881" max="15881" width="21" customWidth="1"/>
    <col min="15882" max="15882" width="20.42578125" customWidth="1"/>
    <col min="16129" max="16129" width="19.140625" bestFit="1" customWidth="1"/>
    <col min="16130" max="16130" width="18.85546875" bestFit="1" customWidth="1"/>
    <col min="16131" max="16131" width="19.5703125" bestFit="1" customWidth="1"/>
    <col min="16132" max="16132" width="24.42578125" customWidth="1"/>
    <col min="16133" max="16133" width="21.140625" customWidth="1"/>
    <col min="16135" max="16135" width="17.28515625" customWidth="1"/>
    <col min="16136" max="16136" width="20" customWidth="1"/>
    <col min="16137" max="16137" width="21" customWidth="1"/>
    <col min="16138" max="16138" width="20.42578125" customWidth="1"/>
  </cols>
  <sheetData>
    <row r="2" spans="1:11" ht="15.75" thickBot="1" x14ac:dyDescent="0.3"/>
    <row r="3" spans="1:11" ht="18.75" thickBot="1" x14ac:dyDescent="0.3">
      <c r="A3" s="132" t="s">
        <v>59</v>
      </c>
      <c r="B3" s="133"/>
      <c r="C3" s="133"/>
      <c r="D3" s="133"/>
      <c r="E3" s="133"/>
      <c r="F3" s="133"/>
      <c r="G3" s="133"/>
      <c r="H3" s="133"/>
      <c r="I3" s="133"/>
      <c r="J3" s="134" t="s">
        <v>0</v>
      </c>
      <c r="K3" s="135"/>
    </row>
    <row r="4" spans="1:11" ht="44.25" customHeight="1" thickTop="1" x14ac:dyDescent="0.25">
      <c r="A4" s="136" t="s">
        <v>60</v>
      </c>
      <c r="B4" s="137"/>
      <c r="C4" s="138" t="s">
        <v>61</v>
      </c>
      <c r="D4" s="139"/>
      <c r="E4" s="1" t="s">
        <v>1</v>
      </c>
      <c r="F4" s="140" t="s">
        <v>62</v>
      </c>
      <c r="G4" s="141"/>
      <c r="H4" s="142" t="s">
        <v>2</v>
      </c>
      <c r="I4" s="143"/>
      <c r="J4" s="144" t="s">
        <v>3</v>
      </c>
      <c r="K4" s="145"/>
    </row>
    <row r="5" spans="1:11" ht="15.75" thickBot="1" x14ac:dyDescent="0.3">
      <c r="A5" s="148">
        <v>12182511.220000001</v>
      </c>
      <c r="B5" s="149"/>
      <c r="C5" s="150">
        <v>1549</v>
      </c>
      <c r="D5" s="151"/>
      <c r="E5" s="2">
        <v>0</v>
      </c>
      <c r="F5" s="152">
        <f>SUM(A5:E5)</f>
        <v>12184060.220000001</v>
      </c>
      <c r="G5" s="153"/>
      <c r="H5" s="154">
        <f>(F5*85%)</f>
        <v>10356451.187000001</v>
      </c>
      <c r="I5" s="155"/>
      <c r="J5" s="156">
        <f>(F5*15%)</f>
        <v>1827609.0330000001</v>
      </c>
      <c r="K5" s="157"/>
    </row>
    <row r="6" spans="1:11" ht="15.75" thickBot="1" x14ac:dyDescent="0.3"/>
    <row r="7" spans="1:11" ht="15.75" customHeight="1" thickBot="1" x14ac:dyDescent="0.3">
      <c r="A7" s="158" t="s">
        <v>4</v>
      </c>
      <c r="B7" s="159"/>
      <c r="C7" s="160"/>
      <c r="D7" s="160"/>
      <c r="E7" s="160"/>
      <c r="F7" s="160"/>
      <c r="G7" s="160"/>
      <c r="H7" s="160"/>
      <c r="I7" s="160"/>
      <c r="J7" s="160"/>
      <c r="K7" s="161"/>
    </row>
    <row r="8" spans="1:11" ht="63.75" customHeight="1" thickBot="1" x14ac:dyDescent="0.3">
      <c r="A8" s="3" t="s">
        <v>5</v>
      </c>
      <c r="B8" s="4" t="s">
        <v>6</v>
      </c>
      <c r="C8" s="4" t="s">
        <v>7</v>
      </c>
      <c r="D8" s="4" t="s">
        <v>8</v>
      </c>
      <c r="E8" s="4"/>
      <c r="F8" s="4" t="s">
        <v>9</v>
      </c>
      <c r="G8" s="4" t="s">
        <v>10</v>
      </c>
      <c r="H8" s="4" t="s">
        <v>11</v>
      </c>
      <c r="I8" s="5" t="s">
        <v>12</v>
      </c>
      <c r="J8" s="162" t="s">
        <v>13</v>
      </c>
      <c r="K8" s="163"/>
    </row>
    <row r="9" spans="1:11" ht="15.75" thickBot="1" x14ac:dyDescent="0.3">
      <c r="A9" s="6" t="s">
        <v>14</v>
      </c>
      <c r="B9" s="7">
        <v>31</v>
      </c>
      <c r="C9" s="8">
        <v>21</v>
      </c>
      <c r="D9" s="7">
        <v>2</v>
      </c>
      <c r="E9" s="7"/>
      <c r="F9" s="7">
        <v>12</v>
      </c>
      <c r="G9" s="7">
        <v>0</v>
      </c>
      <c r="H9" s="7">
        <v>0</v>
      </c>
      <c r="I9" s="9">
        <v>0</v>
      </c>
      <c r="J9" s="164">
        <f>C9+G9+H9</f>
        <v>21</v>
      </c>
      <c r="K9" s="165"/>
    </row>
    <row r="10" spans="1:11" ht="15.75" thickBot="1" x14ac:dyDescent="0.3">
      <c r="A10" s="10" t="s">
        <v>15</v>
      </c>
      <c r="B10" s="11">
        <v>222</v>
      </c>
      <c r="C10" s="8">
        <v>203</v>
      </c>
      <c r="D10" s="11">
        <v>8</v>
      </c>
      <c r="E10" s="11"/>
      <c r="F10" s="11">
        <v>11</v>
      </c>
      <c r="G10" s="11">
        <v>0</v>
      </c>
      <c r="H10" s="11">
        <v>1</v>
      </c>
      <c r="I10" s="12">
        <v>0</v>
      </c>
      <c r="J10" s="164">
        <f t="shared" ref="J10:J12" si="0">C10+G10+H10</f>
        <v>204</v>
      </c>
      <c r="K10" s="165"/>
    </row>
    <row r="11" spans="1:11" ht="15.75" thickBot="1" x14ac:dyDescent="0.3">
      <c r="A11" s="10" t="s">
        <v>16</v>
      </c>
      <c r="B11" s="11">
        <v>452</v>
      </c>
      <c r="C11" s="8">
        <v>441</v>
      </c>
      <c r="D11" s="11">
        <v>6</v>
      </c>
      <c r="E11" s="11"/>
      <c r="F11" s="11">
        <v>0</v>
      </c>
      <c r="G11" s="11">
        <v>2</v>
      </c>
      <c r="H11" s="11">
        <v>6</v>
      </c>
      <c r="I11" s="12">
        <v>0</v>
      </c>
      <c r="J11" s="164">
        <f t="shared" si="0"/>
        <v>449</v>
      </c>
      <c r="K11" s="165"/>
    </row>
    <row r="12" spans="1:11" x14ac:dyDescent="0.25">
      <c r="A12" s="10" t="s">
        <v>17</v>
      </c>
      <c r="B12" s="11">
        <v>183</v>
      </c>
      <c r="C12" s="8">
        <v>179</v>
      </c>
      <c r="D12" s="11">
        <v>0</v>
      </c>
      <c r="E12" s="11"/>
      <c r="F12" s="11">
        <v>1</v>
      </c>
      <c r="G12" s="11">
        <v>1</v>
      </c>
      <c r="H12" s="11">
        <v>3</v>
      </c>
      <c r="I12" s="12">
        <v>0</v>
      </c>
      <c r="J12" s="164">
        <f t="shared" si="0"/>
        <v>183</v>
      </c>
      <c r="K12" s="165"/>
    </row>
    <row r="13" spans="1:11" ht="15.75" thickBot="1" x14ac:dyDescent="0.3">
      <c r="A13" s="13" t="s">
        <v>18</v>
      </c>
      <c r="B13" s="14">
        <f>SUM(B9:B12)</f>
        <v>888</v>
      </c>
      <c r="C13" s="15">
        <f>SUM(C9:C12)</f>
        <v>844</v>
      </c>
      <c r="D13" s="15">
        <f>SUM(D9:D12)</f>
        <v>16</v>
      </c>
      <c r="E13" s="15"/>
      <c r="F13" s="15">
        <v>24</v>
      </c>
      <c r="G13" s="15">
        <f>SUM(G9:G12)</f>
        <v>3</v>
      </c>
      <c r="H13" s="15">
        <f>SUM(H9:H12)</f>
        <v>10</v>
      </c>
      <c r="I13" s="16">
        <f>SUM(I9:I12)</f>
        <v>0</v>
      </c>
      <c r="J13" s="146">
        <f>SUM(J9:K12)</f>
        <v>857</v>
      </c>
      <c r="K13" s="147"/>
    </row>
    <row r="14" spans="1:11" x14ac:dyDescent="0.25">
      <c r="A14" s="10" t="s">
        <v>19</v>
      </c>
      <c r="B14" s="17">
        <v>10</v>
      </c>
      <c r="C14" s="18"/>
      <c r="D14" s="18"/>
      <c r="E14" s="18"/>
      <c r="F14" s="18"/>
      <c r="G14" s="18"/>
      <c r="H14" s="18"/>
      <c r="I14" s="18"/>
      <c r="J14" s="19"/>
      <c r="K14" s="20"/>
    </row>
    <row r="15" spans="1:11" ht="15.75" thickBot="1" x14ac:dyDescent="0.3">
      <c r="A15" s="21" t="s">
        <v>18</v>
      </c>
      <c r="B15" s="22">
        <f>SUM(B13:B14)</f>
        <v>898</v>
      </c>
      <c r="C15" s="23"/>
      <c r="D15" s="23"/>
      <c r="E15" s="23"/>
      <c r="F15" s="23"/>
      <c r="G15" s="23"/>
      <c r="H15" s="23"/>
      <c r="I15" s="23"/>
      <c r="J15" s="24"/>
      <c r="K15" s="25"/>
    </row>
    <row r="16" spans="1:11" ht="15.75" thickBot="1" x14ac:dyDescent="0.3"/>
    <row r="17" spans="1:12" ht="15.75" customHeight="1" thickTop="1" x14ac:dyDescent="0.25">
      <c r="A17" s="166" t="s">
        <v>20</v>
      </c>
      <c r="B17" s="167"/>
      <c r="C17" s="167"/>
      <c r="D17" s="167"/>
      <c r="E17" s="167"/>
      <c r="F17" s="167"/>
      <c r="G17" s="167"/>
      <c r="H17" s="167"/>
      <c r="I17" s="168"/>
      <c r="J17" s="169" t="s">
        <v>21</v>
      </c>
      <c r="K17" s="170"/>
    </row>
    <row r="18" spans="1:12" ht="39" x14ac:dyDescent="0.25">
      <c r="A18" s="26" t="s">
        <v>7</v>
      </c>
      <c r="B18" s="26" t="s">
        <v>10</v>
      </c>
      <c r="C18" s="27" t="s">
        <v>22</v>
      </c>
      <c r="D18" s="28" t="s">
        <v>23</v>
      </c>
      <c r="E18" s="28"/>
      <c r="F18" s="29" t="s">
        <v>24</v>
      </c>
      <c r="G18" s="26" t="s">
        <v>25</v>
      </c>
      <c r="H18" s="26" t="s">
        <v>26</v>
      </c>
      <c r="I18" s="30" t="s">
        <v>27</v>
      </c>
      <c r="J18" s="171"/>
      <c r="K18" s="172"/>
    </row>
    <row r="19" spans="1:12" ht="15.75" thickBot="1" x14ac:dyDescent="0.3">
      <c r="A19" s="31">
        <f>C13</f>
        <v>844</v>
      </c>
      <c r="B19" s="31">
        <f>G13</f>
        <v>3</v>
      </c>
      <c r="C19" s="31">
        <f>H13</f>
        <v>10</v>
      </c>
      <c r="D19" s="32">
        <v>0</v>
      </c>
      <c r="E19" s="32"/>
      <c r="F19" s="32">
        <f>SUM(A19+B19+C19)</f>
        <v>857</v>
      </c>
      <c r="G19" s="33">
        <v>273.58999999999997</v>
      </c>
      <c r="H19" s="34">
        <v>3556.68</v>
      </c>
      <c r="I19" s="35">
        <f>(H19*F19)</f>
        <v>3048074.76</v>
      </c>
      <c r="J19" s="173">
        <f>(H5-I19)</f>
        <v>7308376.4270000011</v>
      </c>
      <c r="K19" s="174"/>
    </row>
    <row r="20" spans="1:12" ht="15.75" thickTop="1" x14ac:dyDescent="0.25"/>
    <row r="22" spans="1:12" x14ac:dyDescent="0.25">
      <c r="A22" s="181" t="s">
        <v>67</v>
      </c>
      <c r="B22" s="182"/>
      <c r="C22" s="182"/>
      <c r="D22" s="182"/>
      <c r="E22" s="182"/>
      <c r="F22" s="182"/>
      <c r="G22" s="182"/>
      <c r="H22" s="182"/>
      <c r="I22" s="183"/>
      <c r="J22" s="36"/>
      <c r="K22" s="36"/>
    </row>
    <row r="23" spans="1:12" ht="89.25" x14ac:dyDescent="0.25">
      <c r="A23" s="37" t="s">
        <v>28</v>
      </c>
      <c r="B23" s="27" t="s">
        <v>7</v>
      </c>
      <c r="C23" s="27" t="s">
        <v>29</v>
      </c>
      <c r="D23" s="39" t="s">
        <v>11</v>
      </c>
      <c r="E23" s="40" t="s">
        <v>30</v>
      </c>
      <c r="F23" s="41" t="s">
        <v>31</v>
      </c>
      <c r="G23" s="42" t="s">
        <v>32</v>
      </c>
      <c r="H23" s="43" t="s">
        <v>64</v>
      </c>
      <c r="I23" s="43" t="s">
        <v>34</v>
      </c>
      <c r="J23" s="28" t="s">
        <v>35</v>
      </c>
    </row>
    <row r="24" spans="1:12" x14ac:dyDescent="0.25">
      <c r="A24" s="44" t="s">
        <v>14</v>
      </c>
      <c r="B24" s="124">
        <f>C9</f>
        <v>21</v>
      </c>
      <c r="C24" s="45">
        <v>14</v>
      </c>
      <c r="D24" s="46">
        <v>0</v>
      </c>
      <c r="E24" s="44">
        <f>C24+D24</f>
        <v>14</v>
      </c>
      <c r="F24" s="47">
        <v>1</v>
      </c>
      <c r="G24" s="47">
        <f>(E24*F24)</f>
        <v>14</v>
      </c>
      <c r="H24" s="131">
        <f>J19/G30*F24</f>
        <v>5305.536426134302</v>
      </c>
      <c r="I24" s="129">
        <f>H24*E24</f>
        <v>74277.509965880221</v>
      </c>
      <c r="J24" s="50"/>
    </row>
    <row r="25" spans="1:12" x14ac:dyDescent="0.25">
      <c r="A25" s="44" t="s">
        <v>15</v>
      </c>
      <c r="B25" s="125">
        <f>C10</f>
        <v>203</v>
      </c>
      <c r="C25" s="51">
        <v>153</v>
      </c>
      <c r="D25" s="46">
        <v>1</v>
      </c>
      <c r="E25" s="44">
        <f>C25+D25</f>
        <v>154</v>
      </c>
      <c r="F25" s="47">
        <v>1.3</v>
      </c>
      <c r="G25" s="47">
        <f>(E25*F25)</f>
        <v>200.20000000000002</v>
      </c>
      <c r="H25" s="131">
        <f>J19/G30*F25</f>
        <v>6897.1973539745932</v>
      </c>
      <c r="I25" s="129">
        <f>H25*E25</f>
        <v>1062168.3925120872</v>
      </c>
      <c r="J25" s="50"/>
    </row>
    <row r="26" spans="1:12" x14ac:dyDescent="0.25">
      <c r="A26" s="44" t="s">
        <v>16</v>
      </c>
      <c r="B26" s="125">
        <f>C11</f>
        <v>441</v>
      </c>
      <c r="C26" s="51">
        <v>461</v>
      </c>
      <c r="D26" s="46">
        <v>6</v>
      </c>
      <c r="E26" s="44">
        <f>C26+D26</f>
        <v>467</v>
      </c>
      <c r="F26" s="47">
        <v>1.6</v>
      </c>
      <c r="G26" s="47">
        <f>(E26*F26)</f>
        <v>747.2</v>
      </c>
      <c r="H26" s="131">
        <f>J19/G30*F26</f>
        <v>8488.8582818148843</v>
      </c>
      <c r="I26" s="129">
        <f>H26*E26</f>
        <v>3964296.8176075509</v>
      </c>
      <c r="J26" s="50"/>
    </row>
    <row r="27" spans="1:12" x14ac:dyDescent="0.25">
      <c r="A27" s="44" t="s">
        <v>17</v>
      </c>
      <c r="B27" s="125">
        <f>C12</f>
        <v>179</v>
      </c>
      <c r="C27" s="51">
        <v>216</v>
      </c>
      <c r="D27" s="46">
        <v>3</v>
      </c>
      <c r="E27" s="44">
        <f>C27+D27</f>
        <v>219</v>
      </c>
      <c r="F27" s="47">
        <v>1.9</v>
      </c>
      <c r="G27" s="47">
        <f>(E27*F27)</f>
        <v>416.09999999999997</v>
      </c>
      <c r="H27" s="131">
        <f>J19/G30*F27</f>
        <v>10080.519209655173</v>
      </c>
      <c r="I27" s="129">
        <f>H27*E27</f>
        <v>2207633.7069144826</v>
      </c>
      <c r="J27" s="50"/>
    </row>
    <row r="28" spans="1:12" x14ac:dyDescent="0.25">
      <c r="A28" s="44"/>
      <c r="B28" s="51"/>
      <c r="C28" s="51"/>
      <c r="D28" s="46"/>
      <c r="E28" s="44"/>
      <c r="F28" s="47"/>
      <c r="G28" s="47"/>
      <c r="H28" s="44"/>
      <c r="I28" s="130"/>
      <c r="J28" s="50"/>
    </row>
    <row r="29" spans="1:12" x14ac:dyDescent="0.25">
      <c r="A29" s="44"/>
      <c r="B29" s="51"/>
      <c r="C29" s="51"/>
      <c r="D29" s="46"/>
      <c r="E29" s="44"/>
      <c r="H29" s="44"/>
      <c r="I29" s="130"/>
      <c r="J29" s="50"/>
    </row>
    <row r="30" spans="1:12" ht="15.75" thickBot="1" x14ac:dyDescent="0.3">
      <c r="A30" s="53"/>
      <c r="B30" s="54">
        <f>SUM(B24:B27)</f>
        <v>844</v>
      </c>
      <c r="C30" s="54">
        <f>SUM(C24:C29)</f>
        <v>844</v>
      </c>
      <c r="D30" s="54">
        <f>SUM(D24:D27)</f>
        <v>10</v>
      </c>
      <c r="E30" s="55">
        <f>SUM(E24:E27)</f>
        <v>854</v>
      </c>
      <c r="F30" s="56"/>
      <c r="G30" s="57">
        <f>SUM(G24:G28)</f>
        <v>1377.5</v>
      </c>
      <c r="H30" s="55"/>
      <c r="I30" s="58">
        <f>SUM(I24:I29)</f>
        <v>7308376.4270000011</v>
      </c>
      <c r="J30" s="59">
        <f>SUM(I30:I30)</f>
        <v>7308376.4270000011</v>
      </c>
      <c r="K30" s="60"/>
      <c r="L30" s="128"/>
    </row>
    <row r="37" spans="1:11" ht="15.75" thickBot="1" x14ac:dyDescent="0.3"/>
    <row r="38" spans="1:11" x14ac:dyDescent="0.25">
      <c r="A38" s="175" t="s">
        <v>36</v>
      </c>
      <c r="B38" s="176"/>
      <c r="C38" s="176"/>
      <c r="D38" s="176"/>
      <c r="E38" s="176"/>
      <c r="F38" s="176"/>
      <c r="G38" s="176"/>
      <c r="H38" s="176"/>
      <c r="I38" s="176"/>
      <c r="J38" s="177"/>
    </row>
    <row r="39" spans="1:11" ht="77.25" thickBot="1" x14ac:dyDescent="0.3">
      <c r="A39" s="61" t="s">
        <v>28</v>
      </c>
      <c r="B39" s="62" t="s">
        <v>37</v>
      </c>
      <c r="C39" s="178" t="s">
        <v>38</v>
      </c>
      <c r="D39" s="178"/>
      <c r="E39" s="179" t="s">
        <v>39</v>
      </c>
      <c r="F39" s="180"/>
      <c r="G39" s="63" t="s">
        <v>40</v>
      </c>
      <c r="H39" s="63" t="s">
        <v>41</v>
      </c>
      <c r="I39" s="63" t="s">
        <v>66</v>
      </c>
      <c r="J39" s="64" t="s">
        <v>42</v>
      </c>
    </row>
    <row r="40" spans="1:11" ht="15.75" thickBot="1" x14ac:dyDescent="0.3">
      <c r="A40" s="65" t="s">
        <v>14</v>
      </c>
      <c r="B40" s="66">
        <v>12</v>
      </c>
      <c r="C40" s="184">
        <f>H24</f>
        <v>5305.536426134302</v>
      </c>
      <c r="D40" s="184"/>
      <c r="E40" s="185">
        <f>(C40*80%)</f>
        <v>4244.4291409074422</v>
      </c>
      <c r="F40" s="186"/>
      <c r="G40" s="67">
        <f>E40/13</f>
        <v>326.49454930057249</v>
      </c>
      <c r="H40" s="68">
        <f>B40*E40</f>
        <v>50933.149690889302</v>
      </c>
      <c r="I40" s="187"/>
      <c r="J40" s="69"/>
    </row>
    <row r="41" spans="1:11" ht="15.75" thickBot="1" x14ac:dyDescent="0.3">
      <c r="A41" s="70" t="s">
        <v>15</v>
      </c>
      <c r="B41" s="71">
        <v>11</v>
      </c>
      <c r="C41" s="184">
        <f t="shared" ref="C41:C43" si="1">H25</f>
        <v>6897.1973539745932</v>
      </c>
      <c r="D41" s="184"/>
      <c r="E41" s="190">
        <f>C41*80%</f>
        <v>5517.7578831796745</v>
      </c>
      <c r="F41" s="191"/>
      <c r="G41" s="72">
        <f>E41/13</f>
        <v>424.44291409074418</v>
      </c>
      <c r="H41" s="73">
        <f>B41*E41</f>
        <v>60695.336714976424</v>
      </c>
      <c r="I41" s="188"/>
      <c r="J41" s="74"/>
    </row>
    <row r="42" spans="1:11" ht="15.75" thickBot="1" x14ac:dyDescent="0.3">
      <c r="A42" s="75" t="s">
        <v>16</v>
      </c>
      <c r="B42" s="76">
        <v>0</v>
      </c>
      <c r="C42" s="184">
        <f t="shared" si="1"/>
        <v>8488.8582818148843</v>
      </c>
      <c r="D42" s="184"/>
      <c r="E42" s="190">
        <f>(C42*80%)</f>
        <v>6791.0866254519078</v>
      </c>
      <c r="F42" s="191"/>
      <c r="G42" s="77">
        <f>E42/13</f>
        <v>522.39127888091593</v>
      </c>
      <c r="H42" s="78">
        <f>B42*E42</f>
        <v>0</v>
      </c>
      <c r="I42" s="188"/>
      <c r="J42" s="74"/>
    </row>
    <row r="43" spans="1:11" x14ac:dyDescent="0.25">
      <c r="A43" s="75" t="s">
        <v>17</v>
      </c>
      <c r="B43" s="76">
        <v>1</v>
      </c>
      <c r="C43" s="184">
        <f t="shared" si="1"/>
        <v>10080.519209655173</v>
      </c>
      <c r="D43" s="184"/>
      <c r="E43" s="190">
        <f>(C43*80%)</f>
        <v>8064.4153677241384</v>
      </c>
      <c r="F43" s="191"/>
      <c r="G43" s="77">
        <f>E43/13</f>
        <v>620.33964367108752</v>
      </c>
      <c r="H43" s="79">
        <f>B43*E43</f>
        <v>8064.4153677241384</v>
      </c>
      <c r="I43" s="188"/>
      <c r="J43" s="74"/>
    </row>
    <row r="44" spans="1:11" x14ac:dyDescent="0.25">
      <c r="A44" s="80"/>
      <c r="B44" s="81"/>
      <c r="C44" s="192"/>
      <c r="D44" s="192"/>
      <c r="E44" s="198"/>
      <c r="F44" s="199"/>
      <c r="G44" s="82"/>
      <c r="H44" s="83"/>
      <c r="I44" s="189"/>
      <c r="J44" s="84"/>
    </row>
    <row r="45" spans="1:11" ht="15.75" thickBot="1" x14ac:dyDescent="0.3">
      <c r="A45" s="85"/>
      <c r="B45" s="86">
        <f>SUM(B40:B43)</f>
        <v>24</v>
      </c>
      <c r="C45" s="200"/>
      <c r="D45" s="201"/>
      <c r="E45" s="200"/>
      <c r="F45" s="201"/>
      <c r="G45" s="87"/>
      <c r="H45" s="88">
        <f>SUM(H40:I44)</f>
        <v>119692.90177358987</v>
      </c>
      <c r="I45" s="89">
        <v>61260</v>
      </c>
      <c r="J45" s="90">
        <f>SUM(H45:I45)</f>
        <v>180952.90177358987</v>
      </c>
      <c r="K45" s="91"/>
    </row>
    <row r="49" spans="1:11" x14ac:dyDescent="0.25">
      <c r="A49" s="208" t="s">
        <v>63</v>
      </c>
      <c r="B49" s="209"/>
      <c r="C49" s="209"/>
      <c r="D49" s="209"/>
      <c r="E49" s="209"/>
      <c r="F49" s="209"/>
      <c r="G49" s="209"/>
      <c r="H49" s="209"/>
      <c r="I49" s="112"/>
      <c r="J49" s="112"/>
      <c r="K49" s="92"/>
    </row>
    <row r="50" spans="1:11" ht="191.25" customHeight="1" x14ac:dyDescent="0.25">
      <c r="A50" s="202" t="s">
        <v>43</v>
      </c>
      <c r="B50" s="203"/>
      <c r="C50" s="204" t="s">
        <v>58</v>
      </c>
      <c r="D50" s="205"/>
      <c r="E50" s="127" t="s">
        <v>44</v>
      </c>
      <c r="F50" s="93" t="s">
        <v>66</v>
      </c>
      <c r="G50" s="94" t="s">
        <v>65</v>
      </c>
      <c r="H50" s="113" t="s">
        <v>45</v>
      </c>
      <c r="I50" s="109"/>
      <c r="J50" s="108"/>
    </row>
    <row r="51" spans="1:11" ht="15.75" thickBot="1" x14ac:dyDescent="0.3">
      <c r="A51" s="193">
        <f>J5</f>
        <v>1827609.0330000001</v>
      </c>
      <c r="B51" s="194"/>
      <c r="C51" s="206">
        <f>J19-J30</f>
        <v>0</v>
      </c>
      <c r="D51" s="207"/>
      <c r="E51" s="126">
        <f>H45</f>
        <v>119692.90177358987</v>
      </c>
      <c r="F51" s="114">
        <f>I45</f>
        <v>61260</v>
      </c>
      <c r="G51" s="115">
        <f>E51+F51</f>
        <v>180952.90177358987</v>
      </c>
      <c r="H51" s="116">
        <f>A51+C51-G51</f>
        <v>1646656.1312264102</v>
      </c>
      <c r="I51" s="111"/>
      <c r="J51" s="110"/>
    </row>
    <row r="55" spans="1:11" ht="15.75" thickBot="1" x14ac:dyDescent="0.3"/>
    <row r="56" spans="1:11" x14ac:dyDescent="0.25">
      <c r="A56" s="195" t="s">
        <v>46</v>
      </c>
      <c r="B56" s="196"/>
      <c r="C56" s="196"/>
      <c r="D56" s="196"/>
      <c r="E56" s="196"/>
      <c r="F56" s="196"/>
      <c r="G56" s="196"/>
      <c r="H56" s="196"/>
      <c r="I56" s="197"/>
    </row>
    <row r="57" spans="1:11" ht="38.25" x14ac:dyDescent="0.25">
      <c r="A57" s="95" t="s">
        <v>5</v>
      </c>
      <c r="B57" s="41" t="s">
        <v>7</v>
      </c>
      <c r="C57" s="41" t="s">
        <v>11</v>
      </c>
      <c r="D57" s="41" t="s">
        <v>47</v>
      </c>
      <c r="E57" s="41" t="s">
        <v>48</v>
      </c>
      <c r="F57" s="41" t="s">
        <v>31</v>
      </c>
      <c r="G57" s="42" t="s">
        <v>32</v>
      </c>
      <c r="H57" s="41" t="s">
        <v>49</v>
      </c>
      <c r="I57" s="96" t="s">
        <v>50</v>
      </c>
    </row>
    <row r="58" spans="1:11" x14ac:dyDescent="0.25">
      <c r="A58" s="97" t="s">
        <v>14</v>
      </c>
      <c r="B58" s="98">
        <f>B24</f>
        <v>21</v>
      </c>
      <c r="C58" s="98">
        <f>H9</f>
        <v>0</v>
      </c>
      <c r="D58" s="98"/>
      <c r="E58" s="99">
        <f>SUM(B58:C58)</f>
        <v>21</v>
      </c>
      <c r="F58" s="47">
        <v>1</v>
      </c>
      <c r="G58" s="47">
        <f>(E58*F58)</f>
        <v>21</v>
      </c>
      <c r="H58" s="100">
        <f>(H51/G63*F58)</f>
        <v>1218.3464401808369</v>
      </c>
      <c r="I58" s="101">
        <f>(H58*E58)</f>
        <v>25585.275243797576</v>
      </c>
    </row>
    <row r="59" spans="1:11" x14ac:dyDescent="0.25">
      <c r="A59" s="97" t="s">
        <v>15</v>
      </c>
      <c r="B59" s="98">
        <f>B25</f>
        <v>203</v>
      </c>
      <c r="C59" s="98">
        <f>H10</f>
        <v>1</v>
      </c>
      <c r="D59" s="98"/>
      <c r="E59" s="99">
        <f>SUM(B59:C59)</f>
        <v>204</v>
      </c>
      <c r="F59" s="47">
        <v>1.3</v>
      </c>
      <c r="G59" s="47">
        <f>(E59*F59)</f>
        <v>265.2</v>
      </c>
      <c r="H59" s="100">
        <f>(H51/G63*F59)</f>
        <v>1583.8503722350881</v>
      </c>
      <c r="I59" s="101">
        <f>(H59*E59)</f>
        <v>323105.47593595798</v>
      </c>
    </row>
    <row r="60" spans="1:11" x14ac:dyDescent="0.25">
      <c r="A60" s="97" t="s">
        <v>16</v>
      </c>
      <c r="B60" s="98">
        <f>B26</f>
        <v>441</v>
      </c>
      <c r="C60" s="98">
        <f>H11</f>
        <v>6</v>
      </c>
      <c r="D60" s="98"/>
      <c r="E60" s="99">
        <f>SUM(B60:C60)</f>
        <v>447</v>
      </c>
      <c r="F60" s="47">
        <v>1.6</v>
      </c>
      <c r="G60" s="47">
        <f>(E60*F60)</f>
        <v>715.2</v>
      </c>
      <c r="H60" s="100">
        <f>(H51/G63*F60)</f>
        <v>1949.3543042893391</v>
      </c>
      <c r="I60" s="101">
        <f>(H60*E60)</f>
        <v>871361.37401733454</v>
      </c>
    </row>
    <row r="61" spans="1:11" x14ac:dyDescent="0.25">
      <c r="A61" s="97" t="s">
        <v>17</v>
      </c>
      <c r="B61" s="98">
        <f>B27</f>
        <v>179</v>
      </c>
      <c r="C61" s="98">
        <f>H12</f>
        <v>3</v>
      </c>
      <c r="D61" s="98"/>
      <c r="E61" s="99">
        <f>SUM(B61:C61)</f>
        <v>182</v>
      </c>
      <c r="F61" s="47">
        <v>1.9</v>
      </c>
      <c r="G61" s="47">
        <f>(E61*F61)</f>
        <v>345.8</v>
      </c>
      <c r="H61" s="100">
        <f>(H51/G63*F61)</f>
        <v>2314.8582363435899</v>
      </c>
      <c r="I61" s="101">
        <f>(H61*E61)</f>
        <v>421304.19901453337</v>
      </c>
    </row>
    <row r="62" spans="1:11" x14ac:dyDescent="0.25">
      <c r="A62" s="97" t="s">
        <v>51</v>
      </c>
      <c r="B62" s="98"/>
      <c r="C62" s="98"/>
      <c r="D62" s="102">
        <f>G13</f>
        <v>3</v>
      </c>
      <c r="E62" s="99">
        <f>D62</f>
        <v>3</v>
      </c>
      <c r="F62" s="47">
        <v>1.45</v>
      </c>
      <c r="G62" s="47">
        <f>(E62*F62)</f>
        <v>4.3499999999999996</v>
      </c>
      <c r="H62" s="103">
        <f>(H51/G63*F62)</f>
        <v>1766.6023382622134</v>
      </c>
      <c r="I62" s="101">
        <f>(H62*E62)</f>
        <v>5299.8070147866401</v>
      </c>
    </row>
    <row r="63" spans="1:11" ht="15.75" thickBot="1" x14ac:dyDescent="0.3">
      <c r="A63" s="104"/>
      <c r="B63" s="105">
        <f>SUM(B58:B62)</f>
        <v>844</v>
      </c>
      <c r="C63" s="105">
        <f>SUM(C58:C62)</f>
        <v>10</v>
      </c>
      <c r="D63" s="56">
        <f>G13</f>
        <v>3</v>
      </c>
      <c r="E63" s="56">
        <f>SUM(E58:E62)</f>
        <v>857</v>
      </c>
      <c r="F63" s="56"/>
      <c r="G63" s="57">
        <f>SUM(G58:G62)</f>
        <v>1351.55</v>
      </c>
      <c r="H63" s="106"/>
      <c r="I63" s="107">
        <f>SUM(I58:I62)</f>
        <v>1646656.1312264102</v>
      </c>
    </row>
  </sheetData>
  <mergeCells count="45">
    <mergeCell ref="A51:B51"/>
    <mergeCell ref="A56:I56"/>
    <mergeCell ref="E44:F44"/>
    <mergeCell ref="C45:D45"/>
    <mergeCell ref="E45:F45"/>
    <mergeCell ref="A50:B50"/>
    <mergeCell ref="C50:D50"/>
    <mergeCell ref="C51:D51"/>
    <mergeCell ref="A49:H49"/>
    <mergeCell ref="C40:D40"/>
    <mergeCell ref="E40:F40"/>
    <mergeCell ref="I40:I44"/>
    <mergeCell ref="C41:D41"/>
    <mergeCell ref="E41:F41"/>
    <mergeCell ref="C42:D42"/>
    <mergeCell ref="E42:F42"/>
    <mergeCell ref="C43:D43"/>
    <mergeCell ref="E43:F43"/>
    <mergeCell ref="C44:D44"/>
    <mergeCell ref="A17:I17"/>
    <mergeCell ref="J17:K18"/>
    <mergeCell ref="J19:K19"/>
    <mergeCell ref="A38:J38"/>
    <mergeCell ref="C39:D39"/>
    <mergeCell ref="E39:F39"/>
    <mergeCell ref="A22:I22"/>
    <mergeCell ref="J13:K13"/>
    <mergeCell ref="A5:B5"/>
    <mergeCell ref="C5:D5"/>
    <mergeCell ref="F5:G5"/>
    <mergeCell ref="H5:I5"/>
    <mergeCell ref="J5:K5"/>
    <mergeCell ref="A7:K7"/>
    <mergeCell ref="J8:K8"/>
    <mergeCell ref="J9:K9"/>
    <mergeCell ref="J10:K10"/>
    <mergeCell ref="J11:K11"/>
    <mergeCell ref="J12:K12"/>
    <mergeCell ref="A3:I3"/>
    <mergeCell ref="J3:K3"/>
    <mergeCell ref="A4:B4"/>
    <mergeCell ref="C4:D4"/>
    <mergeCell ref="F4:G4"/>
    <mergeCell ref="H4:I4"/>
    <mergeCell ref="J4:K4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1"/>
  <sheetViews>
    <sheetView workbookViewId="0">
      <selection activeCell="I23" sqref="I23"/>
    </sheetView>
  </sheetViews>
  <sheetFormatPr defaultRowHeight="15" x14ac:dyDescent="0.25"/>
  <cols>
    <col min="1" max="1" width="19.140625" bestFit="1" customWidth="1"/>
    <col min="2" max="2" width="18.85546875" bestFit="1" customWidth="1"/>
    <col min="3" max="3" width="24.42578125" customWidth="1"/>
    <col min="4" max="4" width="21.140625" customWidth="1"/>
    <col min="5" max="5" width="13.140625" customWidth="1"/>
    <col min="6" max="6" width="17.28515625" customWidth="1"/>
    <col min="7" max="7" width="20" customWidth="1"/>
    <col min="8" max="8" width="21" customWidth="1"/>
    <col min="9" max="9" width="20.42578125" customWidth="1"/>
    <col min="257" max="257" width="19.140625" bestFit="1" customWidth="1"/>
    <col min="258" max="258" width="18.85546875" bestFit="1" customWidth="1"/>
    <col min="259" max="259" width="24.42578125" customWidth="1"/>
    <col min="260" max="260" width="21.140625" customWidth="1"/>
    <col min="262" max="262" width="17.28515625" customWidth="1"/>
    <col min="263" max="263" width="20" customWidth="1"/>
    <col min="264" max="264" width="21" customWidth="1"/>
    <col min="265" max="265" width="20.42578125" customWidth="1"/>
    <col min="513" max="513" width="19.140625" bestFit="1" customWidth="1"/>
    <col min="514" max="514" width="18.85546875" bestFit="1" customWidth="1"/>
    <col min="515" max="515" width="24.42578125" customWidth="1"/>
    <col min="516" max="516" width="21.140625" customWidth="1"/>
    <col min="518" max="518" width="17.28515625" customWidth="1"/>
    <col min="519" max="519" width="20" customWidth="1"/>
    <col min="520" max="520" width="21" customWidth="1"/>
    <col min="521" max="521" width="20.42578125" customWidth="1"/>
    <col min="769" max="769" width="19.140625" bestFit="1" customWidth="1"/>
    <col min="770" max="770" width="18.85546875" bestFit="1" customWidth="1"/>
    <col min="771" max="771" width="24.42578125" customWidth="1"/>
    <col min="772" max="772" width="21.140625" customWidth="1"/>
    <col min="774" max="774" width="17.28515625" customWidth="1"/>
    <col min="775" max="775" width="20" customWidth="1"/>
    <col min="776" max="776" width="21" customWidth="1"/>
    <col min="777" max="777" width="20.42578125" customWidth="1"/>
    <col min="1025" max="1025" width="19.140625" bestFit="1" customWidth="1"/>
    <col min="1026" max="1026" width="18.85546875" bestFit="1" customWidth="1"/>
    <col min="1027" max="1027" width="24.42578125" customWidth="1"/>
    <col min="1028" max="1028" width="21.140625" customWidth="1"/>
    <col min="1030" max="1030" width="17.28515625" customWidth="1"/>
    <col min="1031" max="1031" width="20" customWidth="1"/>
    <col min="1032" max="1032" width="21" customWidth="1"/>
    <col min="1033" max="1033" width="20.42578125" customWidth="1"/>
    <col min="1281" max="1281" width="19.140625" bestFit="1" customWidth="1"/>
    <col min="1282" max="1282" width="18.85546875" bestFit="1" customWidth="1"/>
    <col min="1283" max="1283" width="24.42578125" customWidth="1"/>
    <col min="1284" max="1284" width="21.140625" customWidth="1"/>
    <col min="1286" max="1286" width="17.28515625" customWidth="1"/>
    <col min="1287" max="1287" width="20" customWidth="1"/>
    <col min="1288" max="1288" width="21" customWidth="1"/>
    <col min="1289" max="1289" width="20.42578125" customWidth="1"/>
    <col min="1537" max="1537" width="19.140625" bestFit="1" customWidth="1"/>
    <col min="1538" max="1538" width="18.85546875" bestFit="1" customWidth="1"/>
    <col min="1539" max="1539" width="24.42578125" customWidth="1"/>
    <col min="1540" max="1540" width="21.140625" customWidth="1"/>
    <col min="1542" max="1542" width="17.28515625" customWidth="1"/>
    <col min="1543" max="1543" width="20" customWidth="1"/>
    <col min="1544" max="1544" width="21" customWidth="1"/>
    <col min="1545" max="1545" width="20.42578125" customWidth="1"/>
    <col min="1793" max="1793" width="19.140625" bestFit="1" customWidth="1"/>
    <col min="1794" max="1794" width="18.85546875" bestFit="1" customWidth="1"/>
    <col min="1795" max="1795" width="24.42578125" customWidth="1"/>
    <col min="1796" max="1796" width="21.140625" customWidth="1"/>
    <col min="1798" max="1798" width="17.28515625" customWidth="1"/>
    <col min="1799" max="1799" width="20" customWidth="1"/>
    <col min="1800" max="1800" width="21" customWidth="1"/>
    <col min="1801" max="1801" width="20.42578125" customWidth="1"/>
    <col min="2049" max="2049" width="19.140625" bestFit="1" customWidth="1"/>
    <col min="2050" max="2050" width="18.85546875" bestFit="1" customWidth="1"/>
    <col min="2051" max="2051" width="24.42578125" customWidth="1"/>
    <col min="2052" max="2052" width="21.140625" customWidth="1"/>
    <col min="2054" max="2054" width="17.28515625" customWidth="1"/>
    <col min="2055" max="2055" width="20" customWidth="1"/>
    <col min="2056" max="2056" width="21" customWidth="1"/>
    <col min="2057" max="2057" width="20.42578125" customWidth="1"/>
    <col min="2305" max="2305" width="19.140625" bestFit="1" customWidth="1"/>
    <col min="2306" max="2306" width="18.85546875" bestFit="1" customWidth="1"/>
    <col min="2307" max="2307" width="24.42578125" customWidth="1"/>
    <col min="2308" max="2308" width="21.140625" customWidth="1"/>
    <col min="2310" max="2310" width="17.28515625" customWidth="1"/>
    <col min="2311" max="2311" width="20" customWidth="1"/>
    <col min="2312" max="2312" width="21" customWidth="1"/>
    <col min="2313" max="2313" width="20.42578125" customWidth="1"/>
    <col min="2561" max="2561" width="19.140625" bestFit="1" customWidth="1"/>
    <col min="2562" max="2562" width="18.85546875" bestFit="1" customWidth="1"/>
    <col min="2563" max="2563" width="24.42578125" customWidth="1"/>
    <col min="2564" max="2564" width="21.140625" customWidth="1"/>
    <col min="2566" max="2566" width="17.28515625" customWidth="1"/>
    <col min="2567" max="2567" width="20" customWidth="1"/>
    <col min="2568" max="2568" width="21" customWidth="1"/>
    <col min="2569" max="2569" width="20.42578125" customWidth="1"/>
    <col min="2817" max="2817" width="19.140625" bestFit="1" customWidth="1"/>
    <col min="2818" max="2818" width="18.85546875" bestFit="1" customWidth="1"/>
    <col min="2819" max="2819" width="24.42578125" customWidth="1"/>
    <col min="2820" max="2820" width="21.140625" customWidth="1"/>
    <col min="2822" max="2822" width="17.28515625" customWidth="1"/>
    <col min="2823" max="2823" width="20" customWidth="1"/>
    <col min="2824" max="2824" width="21" customWidth="1"/>
    <col min="2825" max="2825" width="20.42578125" customWidth="1"/>
    <col min="3073" max="3073" width="19.140625" bestFit="1" customWidth="1"/>
    <col min="3074" max="3074" width="18.85546875" bestFit="1" customWidth="1"/>
    <col min="3075" max="3075" width="24.42578125" customWidth="1"/>
    <col min="3076" max="3076" width="21.140625" customWidth="1"/>
    <col min="3078" max="3078" width="17.28515625" customWidth="1"/>
    <col min="3079" max="3079" width="20" customWidth="1"/>
    <col min="3080" max="3080" width="21" customWidth="1"/>
    <col min="3081" max="3081" width="20.42578125" customWidth="1"/>
    <col min="3329" max="3329" width="19.140625" bestFit="1" customWidth="1"/>
    <col min="3330" max="3330" width="18.85546875" bestFit="1" customWidth="1"/>
    <col min="3331" max="3331" width="24.42578125" customWidth="1"/>
    <col min="3332" max="3332" width="21.140625" customWidth="1"/>
    <col min="3334" max="3334" width="17.28515625" customWidth="1"/>
    <col min="3335" max="3335" width="20" customWidth="1"/>
    <col min="3336" max="3336" width="21" customWidth="1"/>
    <col min="3337" max="3337" width="20.42578125" customWidth="1"/>
    <col min="3585" max="3585" width="19.140625" bestFit="1" customWidth="1"/>
    <col min="3586" max="3586" width="18.85546875" bestFit="1" customWidth="1"/>
    <col min="3587" max="3587" width="24.42578125" customWidth="1"/>
    <col min="3588" max="3588" width="21.140625" customWidth="1"/>
    <col min="3590" max="3590" width="17.28515625" customWidth="1"/>
    <col min="3591" max="3591" width="20" customWidth="1"/>
    <col min="3592" max="3592" width="21" customWidth="1"/>
    <col min="3593" max="3593" width="20.42578125" customWidth="1"/>
    <col min="3841" max="3841" width="19.140625" bestFit="1" customWidth="1"/>
    <col min="3842" max="3842" width="18.85546875" bestFit="1" customWidth="1"/>
    <col min="3843" max="3843" width="24.42578125" customWidth="1"/>
    <col min="3844" max="3844" width="21.140625" customWidth="1"/>
    <col min="3846" max="3846" width="17.28515625" customWidth="1"/>
    <col min="3847" max="3847" width="20" customWidth="1"/>
    <col min="3848" max="3848" width="21" customWidth="1"/>
    <col min="3849" max="3849" width="20.42578125" customWidth="1"/>
    <col min="4097" max="4097" width="19.140625" bestFit="1" customWidth="1"/>
    <col min="4098" max="4098" width="18.85546875" bestFit="1" customWidth="1"/>
    <col min="4099" max="4099" width="24.42578125" customWidth="1"/>
    <col min="4100" max="4100" width="21.140625" customWidth="1"/>
    <col min="4102" max="4102" width="17.28515625" customWidth="1"/>
    <col min="4103" max="4103" width="20" customWidth="1"/>
    <col min="4104" max="4104" width="21" customWidth="1"/>
    <col min="4105" max="4105" width="20.42578125" customWidth="1"/>
    <col min="4353" max="4353" width="19.140625" bestFit="1" customWidth="1"/>
    <col min="4354" max="4354" width="18.85546875" bestFit="1" customWidth="1"/>
    <col min="4355" max="4355" width="24.42578125" customWidth="1"/>
    <col min="4356" max="4356" width="21.140625" customWidth="1"/>
    <col min="4358" max="4358" width="17.28515625" customWidth="1"/>
    <col min="4359" max="4359" width="20" customWidth="1"/>
    <col min="4360" max="4360" width="21" customWidth="1"/>
    <col min="4361" max="4361" width="20.42578125" customWidth="1"/>
    <col min="4609" max="4609" width="19.140625" bestFit="1" customWidth="1"/>
    <col min="4610" max="4610" width="18.85546875" bestFit="1" customWidth="1"/>
    <col min="4611" max="4611" width="24.42578125" customWidth="1"/>
    <col min="4612" max="4612" width="21.140625" customWidth="1"/>
    <col min="4614" max="4614" width="17.28515625" customWidth="1"/>
    <col min="4615" max="4615" width="20" customWidth="1"/>
    <col min="4616" max="4616" width="21" customWidth="1"/>
    <col min="4617" max="4617" width="20.42578125" customWidth="1"/>
    <col min="4865" max="4865" width="19.140625" bestFit="1" customWidth="1"/>
    <col min="4866" max="4866" width="18.85546875" bestFit="1" customWidth="1"/>
    <col min="4867" max="4867" width="24.42578125" customWidth="1"/>
    <col min="4868" max="4868" width="21.140625" customWidth="1"/>
    <col min="4870" max="4870" width="17.28515625" customWidth="1"/>
    <col min="4871" max="4871" width="20" customWidth="1"/>
    <col min="4872" max="4872" width="21" customWidth="1"/>
    <col min="4873" max="4873" width="20.42578125" customWidth="1"/>
    <col min="5121" max="5121" width="19.140625" bestFit="1" customWidth="1"/>
    <col min="5122" max="5122" width="18.85546875" bestFit="1" customWidth="1"/>
    <col min="5123" max="5123" width="24.42578125" customWidth="1"/>
    <col min="5124" max="5124" width="21.140625" customWidth="1"/>
    <col min="5126" max="5126" width="17.28515625" customWidth="1"/>
    <col min="5127" max="5127" width="20" customWidth="1"/>
    <col min="5128" max="5128" width="21" customWidth="1"/>
    <col min="5129" max="5129" width="20.42578125" customWidth="1"/>
    <col min="5377" max="5377" width="19.140625" bestFit="1" customWidth="1"/>
    <col min="5378" max="5378" width="18.85546875" bestFit="1" customWidth="1"/>
    <col min="5379" max="5379" width="24.42578125" customWidth="1"/>
    <col min="5380" max="5380" width="21.140625" customWidth="1"/>
    <col min="5382" max="5382" width="17.28515625" customWidth="1"/>
    <col min="5383" max="5383" width="20" customWidth="1"/>
    <col min="5384" max="5384" width="21" customWidth="1"/>
    <col min="5385" max="5385" width="20.42578125" customWidth="1"/>
    <col min="5633" max="5633" width="19.140625" bestFit="1" customWidth="1"/>
    <col min="5634" max="5634" width="18.85546875" bestFit="1" customWidth="1"/>
    <col min="5635" max="5635" width="24.42578125" customWidth="1"/>
    <col min="5636" max="5636" width="21.140625" customWidth="1"/>
    <col min="5638" max="5638" width="17.28515625" customWidth="1"/>
    <col min="5639" max="5639" width="20" customWidth="1"/>
    <col min="5640" max="5640" width="21" customWidth="1"/>
    <col min="5641" max="5641" width="20.42578125" customWidth="1"/>
    <col min="5889" max="5889" width="19.140625" bestFit="1" customWidth="1"/>
    <col min="5890" max="5890" width="18.85546875" bestFit="1" customWidth="1"/>
    <col min="5891" max="5891" width="24.42578125" customWidth="1"/>
    <col min="5892" max="5892" width="21.140625" customWidth="1"/>
    <col min="5894" max="5894" width="17.28515625" customWidth="1"/>
    <col min="5895" max="5895" width="20" customWidth="1"/>
    <col min="5896" max="5896" width="21" customWidth="1"/>
    <col min="5897" max="5897" width="20.42578125" customWidth="1"/>
    <col min="6145" max="6145" width="19.140625" bestFit="1" customWidth="1"/>
    <col min="6146" max="6146" width="18.85546875" bestFit="1" customWidth="1"/>
    <col min="6147" max="6147" width="24.42578125" customWidth="1"/>
    <col min="6148" max="6148" width="21.140625" customWidth="1"/>
    <col min="6150" max="6150" width="17.28515625" customWidth="1"/>
    <col min="6151" max="6151" width="20" customWidth="1"/>
    <col min="6152" max="6152" width="21" customWidth="1"/>
    <col min="6153" max="6153" width="20.42578125" customWidth="1"/>
    <col min="6401" max="6401" width="19.140625" bestFit="1" customWidth="1"/>
    <col min="6402" max="6402" width="18.85546875" bestFit="1" customWidth="1"/>
    <col min="6403" max="6403" width="24.42578125" customWidth="1"/>
    <col min="6404" max="6404" width="21.140625" customWidth="1"/>
    <col min="6406" max="6406" width="17.28515625" customWidth="1"/>
    <col min="6407" max="6407" width="20" customWidth="1"/>
    <col min="6408" max="6408" width="21" customWidth="1"/>
    <col min="6409" max="6409" width="20.42578125" customWidth="1"/>
    <col min="6657" max="6657" width="19.140625" bestFit="1" customWidth="1"/>
    <col min="6658" max="6658" width="18.85546875" bestFit="1" customWidth="1"/>
    <col min="6659" max="6659" width="24.42578125" customWidth="1"/>
    <col min="6660" max="6660" width="21.140625" customWidth="1"/>
    <col min="6662" max="6662" width="17.28515625" customWidth="1"/>
    <col min="6663" max="6663" width="20" customWidth="1"/>
    <col min="6664" max="6664" width="21" customWidth="1"/>
    <col min="6665" max="6665" width="20.42578125" customWidth="1"/>
    <col min="6913" max="6913" width="19.140625" bestFit="1" customWidth="1"/>
    <col min="6914" max="6914" width="18.85546875" bestFit="1" customWidth="1"/>
    <col min="6915" max="6915" width="24.42578125" customWidth="1"/>
    <col min="6916" max="6916" width="21.140625" customWidth="1"/>
    <col min="6918" max="6918" width="17.28515625" customWidth="1"/>
    <col min="6919" max="6919" width="20" customWidth="1"/>
    <col min="6920" max="6920" width="21" customWidth="1"/>
    <col min="6921" max="6921" width="20.42578125" customWidth="1"/>
    <col min="7169" max="7169" width="19.140625" bestFit="1" customWidth="1"/>
    <col min="7170" max="7170" width="18.85546875" bestFit="1" customWidth="1"/>
    <col min="7171" max="7171" width="24.42578125" customWidth="1"/>
    <col min="7172" max="7172" width="21.140625" customWidth="1"/>
    <col min="7174" max="7174" width="17.28515625" customWidth="1"/>
    <col min="7175" max="7175" width="20" customWidth="1"/>
    <col min="7176" max="7176" width="21" customWidth="1"/>
    <col min="7177" max="7177" width="20.42578125" customWidth="1"/>
    <col min="7425" max="7425" width="19.140625" bestFit="1" customWidth="1"/>
    <col min="7426" max="7426" width="18.85546875" bestFit="1" customWidth="1"/>
    <col min="7427" max="7427" width="24.42578125" customWidth="1"/>
    <col min="7428" max="7428" width="21.140625" customWidth="1"/>
    <col min="7430" max="7430" width="17.28515625" customWidth="1"/>
    <col min="7431" max="7431" width="20" customWidth="1"/>
    <col min="7432" max="7432" width="21" customWidth="1"/>
    <col min="7433" max="7433" width="20.42578125" customWidth="1"/>
    <col min="7681" max="7681" width="19.140625" bestFit="1" customWidth="1"/>
    <col min="7682" max="7682" width="18.85546875" bestFit="1" customWidth="1"/>
    <col min="7683" max="7683" width="24.42578125" customWidth="1"/>
    <col min="7684" max="7684" width="21.140625" customWidth="1"/>
    <col min="7686" max="7686" width="17.28515625" customWidth="1"/>
    <col min="7687" max="7687" width="20" customWidth="1"/>
    <col min="7688" max="7688" width="21" customWidth="1"/>
    <col min="7689" max="7689" width="20.42578125" customWidth="1"/>
    <col min="7937" max="7937" width="19.140625" bestFit="1" customWidth="1"/>
    <col min="7938" max="7938" width="18.85546875" bestFit="1" customWidth="1"/>
    <col min="7939" max="7939" width="24.42578125" customWidth="1"/>
    <col min="7940" max="7940" width="21.140625" customWidth="1"/>
    <col min="7942" max="7942" width="17.28515625" customWidth="1"/>
    <col min="7943" max="7943" width="20" customWidth="1"/>
    <col min="7944" max="7944" width="21" customWidth="1"/>
    <col min="7945" max="7945" width="20.42578125" customWidth="1"/>
    <col min="8193" max="8193" width="19.140625" bestFit="1" customWidth="1"/>
    <col min="8194" max="8194" width="18.85546875" bestFit="1" customWidth="1"/>
    <col min="8195" max="8195" width="24.42578125" customWidth="1"/>
    <col min="8196" max="8196" width="21.140625" customWidth="1"/>
    <col min="8198" max="8198" width="17.28515625" customWidth="1"/>
    <col min="8199" max="8199" width="20" customWidth="1"/>
    <col min="8200" max="8200" width="21" customWidth="1"/>
    <col min="8201" max="8201" width="20.42578125" customWidth="1"/>
    <col min="8449" max="8449" width="19.140625" bestFit="1" customWidth="1"/>
    <col min="8450" max="8450" width="18.85546875" bestFit="1" customWidth="1"/>
    <col min="8451" max="8451" width="24.42578125" customWidth="1"/>
    <col min="8452" max="8452" width="21.140625" customWidth="1"/>
    <col min="8454" max="8454" width="17.28515625" customWidth="1"/>
    <col min="8455" max="8455" width="20" customWidth="1"/>
    <col min="8456" max="8456" width="21" customWidth="1"/>
    <col min="8457" max="8457" width="20.42578125" customWidth="1"/>
    <col min="8705" max="8705" width="19.140625" bestFit="1" customWidth="1"/>
    <col min="8706" max="8706" width="18.85546875" bestFit="1" customWidth="1"/>
    <col min="8707" max="8707" width="24.42578125" customWidth="1"/>
    <col min="8708" max="8708" width="21.140625" customWidth="1"/>
    <col min="8710" max="8710" width="17.28515625" customWidth="1"/>
    <col min="8711" max="8711" width="20" customWidth="1"/>
    <col min="8712" max="8712" width="21" customWidth="1"/>
    <col min="8713" max="8713" width="20.42578125" customWidth="1"/>
    <col min="8961" max="8961" width="19.140625" bestFit="1" customWidth="1"/>
    <col min="8962" max="8962" width="18.85546875" bestFit="1" customWidth="1"/>
    <col min="8963" max="8963" width="24.42578125" customWidth="1"/>
    <col min="8964" max="8964" width="21.140625" customWidth="1"/>
    <col min="8966" max="8966" width="17.28515625" customWidth="1"/>
    <col min="8967" max="8967" width="20" customWidth="1"/>
    <col min="8968" max="8968" width="21" customWidth="1"/>
    <col min="8969" max="8969" width="20.42578125" customWidth="1"/>
    <col min="9217" max="9217" width="19.140625" bestFit="1" customWidth="1"/>
    <col min="9218" max="9218" width="18.85546875" bestFit="1" customWidth="1"/>
    <col min="9219" max="9219" width="24.42578125" customWidth="1"/>
    <col min="9220" max="9220" width="21.140625" customWidth="1"/>
    <col min="9222" max="9222" width="17.28515625" customWidth="1"/>
    <col min="9223" max="9223" width="20" customWidth="1"/>
    <col min="9224" max="9224" width="21" customWidth="1"/>
    <col min="9225" max="9225" width="20.42578125" customWidth="1"/>
    <col min="9473" max="9473" width="19.140625" bestFit="1" customWidth="1"/>
    <col min="9474" max="9474" width="18.85546875" bestFit="1" customWidth="1"/>
    <col min="9475" max="9475" width="24.42578125" customWidth="1"/>
    <col min="9476" max="9476" width="21.140625" customWidth="1"/>
    <col min="9478" max="9478" width="17.28515625" customWidth="1"/>
    <col min="9479" max="9479" width="20" customWidth="1"/>
    <col min="9480" max="9480" width="21" customWidth="1"/>
    <col min="9481" max="9481" width="20.42578125" customWidth="1"/>
    <col min="9729" max="9729" width="19.140625" bestFit="1" customWidth="1"/>
    <col min="9730" max="9730" width="18.85546875" bestFit="1" customWidth="1"/>
    <col min="9731" max="9731" width="24.42578125" customWidth="1"/>
    <col min="9732" max="9732" width="21.140625" customWidth="1"/>
    <col min="9734" max="9734" width="17.28515625" customWidth="1"/>
    <col min="9735" max="9735" width="20" customWidth="1"/>
    <col min="9736" max="9736" width="21" customWidth="1"/>
    <col min="9737" max="9737" width="20.42578125" customWidth="1"/>
    <col min="9985" max="9985" width="19.140625" bestFit="1" customWidth="1"/>
    <col min="9986" max="9986" width="18.85546875" bestFit="1" customWidth="1"/>
    <col min="9987" max="9987" width="24.42578125" customWidth="1"/>
    <col min="9988" max="9988" width="21.140625" customWidth="1"/>
    <col min="9990" max="9990" width="17.28515625" customWidth="1"/>
    <col min="9991" max="9991" width="20" customWidth="1"/>
    <col min="9992" max="9992" width="21" customWidth="1"/>
    <col min="9993" max="9993" width="20.42578125" customWidth="1"/>
    <col min="10241" max="10241" width="19.140625" bestFit="1" customWidth="1"/>
    <col min="10242" max="10242" width="18.85546875" bestFit="1" customWidth="1"/>
    <col min="10243" max="10243" width="24.42578125" customWidth="1"/>
    <col min="10244" max="10244" width="21.140625" customWidth="1"/>
    <col min="10246" max="10246" width="17.28515625" customWidth="1"/>
    <col min="10247" max="10247" width="20" customWidth="1"/>
    <col min="10248" max="10248" width="21" customWidth="1"/>
    <col min="10249" max="10249" width="20.42578125" customWidth="1"/>
    <col min="10497" max="10497" width="19.140625" bestFit="1" customWidth="1"/>
    <col min="10498" max="10498" width="18.85546875" bestFit="1" customWidth="1"/>
    <col min="10499" max="10499" width="24.42578125" customWidth="1"/>
    <col min="10500" max="10500" width="21.140625" customWidth="1"/>
    <col min="10502" max="10502" width="17.28515625" customWidth="1"/>
    <col min="10503" max="10503" width="20" customWidth="1"/>
    <col min="10504" max="10504" width="21" customWidth="1"/>
    <col min="10505" max="10505" width="20.42578125" customWidth="1"/>
    <col min="10753" max="10753" width="19.140625" bestFit="1" customWidth="1"/>
    <col min="10754" max="10754" width="18.85546875" bestFit="1" customWidth="1"/>
    <col min="10755" max="10755" width="24.42578125" customWidth="1"/>
    <col min="10756" max="10756" width="21.140625" customWidth="1"/>
    <col min="10758" max="10758" width="17.28515625" customWidth="1"/>
    <col min="10759" max="10759" width="20" customWidth="1"/>
    <col min="10760" max="10760" width="21" customWidth="1"/>
    <col min="10761" max="10761" width="20.42578125" customWidth="1"/>
    <col min="11009" max="11009" width="19.140625" bestFit="1" customWidth="1"/>
    <col min="11010" max="11010" width="18.85546875" bestFit="1" customWidth="1"/>
    <col min="11011" max="11011" width="24.42578125" customWidth="1"/>
    <col min="11012" max="11012" width="21.140625" customWidth="1"/>
    <col min="11014" max="11014" width="17.28515625" customWidth="1"/>
    <col min="11015" max="11015" width="20" customWidth="1"/>
    <col min="11016" max="11016" width="21" customWidth="1"/>
    <col min="11017" max="11017" width="20.42578125" customWidth="1"/>
    <col min="11265" max="11265" width="19.140625" bestFit="1" customWidth="1"/>
    <col min="11266" max="11266" width="18.85546875" bestFit="1" customWidth="1"/>
    <col min="11267" max="11267" width="24.42578125" customWidth="1"/>
    <col min="11268" max="11268" width="21.140625" customWidth="1"/>
    <col min="11270" max="11270" width="17.28515625" customWidth="1"/>
    <col min="11271" max="11271" width="20" customWidth="1"/>
    <col min="11272" max="11272" width="21" customWidth="1"/>
    <col min="11273" max="11273" width="20.42578125" customWidth="1"/>
    <col min="11521" max="11521" width="19.140625" bestFit="1" customWidth="1"/>
    <col min="11522" max="11522" width="18.85546875" bestFit="1" customWidth="1"/>
    <col min="11523" max="11523" width="24.42578125" customWidth="1"/>
    <col min="11524" max="11524" width="21.140625" customWidth="1"/>
    <col min="11526" max="11526" width="17.28515625" customWidth="1"/>
    <col min="11527" max="11527" width="20" customWidth="1"/>
    <col min="11528" max="11528" width="21" customWidth="1"/>
    <col min="11529" max="11529" width="20.42578125" customWidth="1"/>
    <col min="11777" max="11777" width="19.140625" bestFit="1" customWidth="1"/>
    <col min="11778" max="11778" width="18.85546875" bestFit="1" customWidth="1"/>
    <col min="11779" max="11779" width="24.42578125" customWidth="1"/>
    <col min="11780" max="11780" width="21.140625" customWidth="1"/>
    <col min="11782" max="11782" width="17.28515625" customWidth="1"/>
    <col min="11783" max="11783" width="20" customWidth="1"/>
    <col min="11784" max="11784" width="21" customWidth="1"/>
    <col min="11785" max="11785" width="20.42578125" customWidth="1"/>
    <col min="12033" max="12033" width="19.140625" bestFit="1" customWidth="1"/>
    <col min="12034" max="12034" width="18.85546875" bestFit="1" customWidth="1"/>
    <col min="12035" max="12035" width="24.42578125" customWidth="1"/>
    <col min="12036" max="12036" width="21.140625" customWidth="1"/>
    <col min="12038" max="12038" width="17.28515625" customWidth="1"/>
    <col min="12039" max="12039" width="20" customWidth="1"/>
    <col min="12040" max="12040" width="21" customWidth="1"/>
    <col min="12041" max="12041" width="20.42578125" customWidth="1"/>
    <col min="12289" max="12289" width="19.140625" bestFit="1" customWidth="1"/>
    <col min="12290" max="12290" width="18.85546875" bestFit="1" customWidth="1"/>
    <col min="12291" max="12291" width="24.42578125" customWidth="1"/>
    <col min="12292" max="12292" width="21.140625" customWidth="1"/>
    <col min="12294" max="12294" width="17.28515625" customWidth="1"/>
    <col min="12295" max="12295" width="20" customWidth="1"/>
    <col min="12296" max="12296" width="21" customWidth="1"/>
    <col min="12297" max="12297" width="20.42578125" customWidth="1"/>
    <col min="12545" max="12545" width="19.140625" bestFit="1" customWidth="1"/>
    <col min="12546" max="12546" width="18.85546875" bestFit="1" customWidth="1"/>
    <col min="12547" max="12547" width="24.42578125" customWidth="1"/>
    <col min="12548" max="12548" width="21.140625" customWidth="1"/>
    <col min="12550" max="12550" width="17.28515625" customWidth="1"/>
    <col min="12551" max="12551" width="20" customWidth="1"/>
    <col min="12552" max="12552" width="21" customWidth="1"/>
    <col min="12553" max="12553" width="20.42578125" customWidth="1"/>
    <col min="12801" max="12801" width="19.140625" bestFit="1" customWidth="1"/>
    <col min="12802" max="12802" width="18.85546875" bestFit="1" customWidth="1"/>
    <col min="12803" max="12803" width="24.42578125" customWidth="1"/>
    <col min="12804" max="12804" width="21.140625" customWidth="1"/>
    <col min="12806" max="12806" width="17.28515625" customWidth="1"/>
    <col min="12807" max="12807" width="20" customWidth="1"/>
    <col min="12808" max="12808" width="21" customWidth="1"/>
    <col min="12809" max="12809" width="20.42578125" customWidth="1"/>
    <col min="13057" max="13057" width="19.140625" bestFit="1" customWidth="1"/>
    <col min="13058" max="13058" width="18.85546875" bestFit="1" customWidth="1"/>
    <col min="13059" max="13059" width="24.42578125" customWidth="1"/>
    <col min="13060" max="13060" width="21.140625" customWidth="1"/>
    <col min="13062" max="13062" width="17.28515625" customWidth="1"/>
    <col min="13063" max="13063" width="20" customWidth="1"/>
    <col min="13064" max="13064" width="21" customWidth="1"/>
    <col min="13065" max="13065" width="20.42578125" customWidth="1"/>
    <col min="13313" max="13313" width="19.140625" bestFit="1" customWidth="1"/>
    <col min="13314" max="13314" width="18.85546875" bestFit="1" customWidth="1"/>
    <col min="13315" max="13315" width="24.42578125" customWidth="1"/>
    <col min="13316" max="13316" width="21.140625" customWidth="1"/>
    <col min="13318" max="13318" width="17.28515625" customWidth="1"/>
    <col min="13319" max="13319" width="20" customWidth="1"/>
    <col min="13320" max="13320" width="21" customWidth="1"/>
    <col min="13321" max="13321" width="20.42578125" customWidth="1"/>
    <col min="13569" max="13569" width="19.140625" bestFit="1" customWidth="1"/>
    <col min="13570" max="13570" width="18.85546875" bestFit="1" customWidth="1"/>
    <col min="13571" max="13571" width="24.42578125" customWidth="1"/>
    <col min="13572" max="13572" width="21.140625" customWidth="1"/>
    <col min="13574" max="13574" width="17.28515625" customWidth="1"/>
    <col min="13575" max="13575" width="20" customWidth="1"/>
    <col min="13576" max="13576" width="21" customWidth="1"/>
    <col min="13577" max="13577" width="20.42578125" customWidth="1"/>
    <col min="13825" max="13825" width="19.140625" bestFit="1" customWidth="1"/>
    <col min="13826" max="13826" width="18.85546875" bestFit="1" customWidth="1"/>
    <col min="13827" max="13827" width="24.42578125" customWidth="1"/>
    <col min="13828" max="13828" width="21.140625" customWidth="1"/>
    <col min="13830" max="13830" width="17.28515625" customWidth="1"/>
    <col min="13831" max="13831" width="20" customWidth="1"/>
    <col min="13832" max="13832" width="21" customWidth="1"/>
    <col min="13833" max="13833" width="20.42578125" customWidth="1"/>
    <col min="14081" max="14081" width="19.140625" bestFit="1" customWidth="1"/>
    <col min="14082" max="14082" width="18.85546875" bestFit="1" customWidth="1"/>
    <col min="14083" max="14083" width="24.42578125" customWidth="1"/>
    <col min="14084" max="14084" width="21.140625" customWidth="1"/>
    <col min="14086" max="14086" width="17.28515625" customWidth="1"/>
    <col min="14087" max="14087" width="20" customWidth="1"/>
    <col min="14088" max="14088" width="21" customWidth="1"/>
    <col min="14089" max="14089" width="20.42578125" customWidth="1"/>
    <col min="14337" max="14337" width="19.140625" bestFit="1" customWidth="1"/>
    <col min="14338" max="14338" width="18.85546875" bestFit="1" customWidth="1"/>
    <col min="14339" max="14339" width="24.42578125" customWidth="1"/>
    <col min="14340" max="14340" width="21.140625" customWidth="1"/>
    <col min="14342" max="14342" width="17.28515625" customWidth="1"/>
    <col min="14343" max="14343" width="20" customWidth="1"/>
    <col min="14344" max="14344" width="21" customWidth="1"/>
    <col min="14345" max="14345" width="20.42578125" customWidth="1"/>
    <col min="14593" max="14593" width="19.140625" bestFit="1" customWidth="1"/>
    <col min="14594" max="14594" width="18.85546875" bestFit="1" customWidth="1"/>
    <col min="14595" max="14595" width="24.42578125" customWidth="1"/>
    <col min="14596" max="14596" width="21.140625" customWidth="1"/>
    <col min="14598" max="14598" width="17.28515625" customWidth="1"/>
    <col min="14599" max="14599" width="20" customWidth="1"/>
    <col min="14600" max="14600" width="21" customWidth="1"/>
    <col min="14601" max="14601" width="20.42578125" customWidth="1"/>
    <col min="14849" max="14849" width="19.140625" bestFit="1" customWidth="1"/>
    <col min="14850" max="14850" width="18.85546875" bestFit="1" customWidth="1"/>
    <col min="14851" max="14851" width="24.42578125" customWidth="1"/>
    <col min="14852" max="14852" width="21.140625" customWidth="1"/>
    <col min="14854" max="14854" width="17.28515625" customWidth="1"/>
    <col min="14855" max="14855" width="20" customWidth="1"/>
    <col min="14856" max="14856" width="21" customWidth="1"/>
    <col min="14857" max="14857" width="20.42578125" customWidth="1"/>
    <col min="15105" max="15105" width="19.140625" bestFit="1" customWidth="1"/>
    <col min="15106" max="15106" width="18.85546875" bestFit="1" customWidth="1"/>
    <col min="15107" max="15107" width="24.42578125" customWidth="1"/>
    <col min="15108" max="15108" width="21.140625" customWidth="1"/>
    <col min="15110" max="15110" width="17.28515625" customWidth="1"/>
    <col min="15111" max="15111" width="20" customWidth="1"/>
    <col min="15112" max="15112" width="21" customWidth="1"/>
    <col min="15113" max="15113" width="20.42578125" customWidth="1"/>
    <col min="15361" max="15361" width="19.140625" bestFit="1" customWidth="1"/>
    <col min="15362" max="15362" width="18.85546875" bestFit="1" customWidth="1"/>
    <col min="15363" max="15363" width="24.42578125" customWidth="1"/>
    <col min="15364" max="15364" width="21.140625" customWidth="1"/>
    <col min="15366" max="15366" width="17.28515625" customWidth="1"/>
    <col min="15367" max="15367" width="20" customWidth="1"/>
    <col min="15368" max="15368" width="21" customWidth="1"/>
    <col min="15369" max="15369" width="20.42578125" customWidth="1"/>
    <col min="15617" max="15617" width="19.140625" bestFit="1" customWidth="1"/>
    <col min="15618" max="15618" width="18.85546875" bestFit="1" customWidth="1"/>
    <col min="15619" max="15619" width="24.42578125" customWidth="1"/>
    <col min="15620" max="15620" width="21.140625" customWidth="1"/>
    <col min="15622" max="15622" width="17.28515625" customWidth="1"/>
    <col min="15623" max="15623" width="20" customWidth="1"/>
    <col min="15624" max="15624" width="21" customWidth="1"/>
    <col min="15625" max="15625" width="20.42578125" customWidth="1"/>
    <col min="15873" max="15873" width="19.140625" bestFit="1" customWidth="1"/>
    <col min="15874" max="15874" width="18.85546875" bestFit="1" customWidth="1"/>
    <col min="15875" max="15875" width="24.42578125" customWidth="1"/>
    <col min="15876" max="15876" width="21.140625" customWidth="1"/>
    <col min="15878" max="15878" width="17.28515625" customWidth="1"/>
    <col min="15879" max="15879" width="20" customWidth="1"/>
    <col min="15880" max="15880" width="21" customWidth="1"/>
    <col min="15881" max="15881" width="20.42578125" customWidth="1"/>
    <col min="16129" max="16129" width="19.140625" bestFit="1" customWidth="1"/>
    <col min="16130" max="16130" width="18.85546875" bestFit="1" customWidth="1"/>
    <col min="16131" max="16131" width="24.42578125" customWidth="1"/>
    <col min="16132" max="16132" width="21.140625" customWidth="1"/>
    <col min="16134" max="16134" width="17.28515625" customWidth="1"/>
    <col min="16135" max="16135" width="20" customWidth="1"/>
    <col min="16136" max="16136" width="21" customWidth="1"/>
    <col min="16137" max="16137" width="20.42578125" customWidth="1"/>
  </cols>
  <sheetData>
    <row r="4" spans="1:9" ht="89.25" x14ac:dyDescent="0.25">
      <c r="A4" s="37" t="s">
        <v>28</v>
      </c>
      <c r="B4" s="38" t="s">
        <v>7</v>
      </c>
      <c r="C4" s="39" t="s">
        <v>11</v>
      </c>
      <c r="D4" s="40" t="s">
        <v>30</v>
      </c>
      <c r="E4" s="41" t="s">
        <v>31</v>
      </c>
      <c r="F4" s="42" t="s">
        <v>32</v>
      </c>
      <c r="G4" s="43" t="s">
        <v>33</v>
      </c>
      <c r="H4" s="43" t="s">
        <v>34</v>
      </c>
      <c r="I4" s="28" t="s">
        <v>35</v>
      </c>
    </row>
    <row r="5" spans="1:9" x14ac:dyDescent="0.25">
      <c r="A5" s="44" t="s">
        <v>14</v>
      </c>
      <c r="B5" s="8">
        <v>23</v>
      </c>
      <c r="C5" s="7">
        <v>17</v>
      </c>
      <c r="D5" s="44">
        <v>0</v>
      </c>
      <c r="E5" s="47">
        <v>17</v>
      </c>
      <c r="F5" s="47">
        <v>1</v>
      </c>
      <c r="G5" s="48">
        <v>17</v>
      </c>
      <c r="H5" s="49">
        <v>5489.1282406638993</v>
      </c>
      <c r="I5" s="50">
        <v>93315.180091286282</v>
      </c>
    </row>
    <row r="6" spans="1:9" x14ac:dyDescent="0.25">
      <c r="A6" s="44" t="s">
        <v>15</v>
      </c>
      <c r="B6" s="8">
        <v>177</v>
      </c>
      <c r="C6" s="11">
        <v>144</v>
      </c>
      <c r="D6" s="44">
        <v>2</v>
      </c>
      <c r="E6" s="47">
        <v>146</v>
      </c>
      <c r="F6" s="47">
        <v>1.3</v>
      </c>
      <c r="G6" s="50">
        <v>189.8</v>
      </c>
      <c r="H6" s="49">
        <v>7135.8667128630696</v>
      </c>
      <c r="I6" s="50">
        <v>1041836.5400780082</v>
      </c>
    </row>
    <row r="7" spans="1:9" x14ac:dyDescent="0.25">
      <c r="A7" s="44" t="s">
        <v>16</v>
      </c>
      <c r="B7" s="8">
        <v>421</v>
      </c>
      <c r="C7" s="11">
        <v>427</v>
      </c>
      <c r="D7" s="44">
        <v>5</v>
      </c>
      <c r="E7" s="47">
        <v>432</v>
      </c>
      <c r="F7" s="47">
        <v>1.6</v>
      </c>
      <c r="G7" s="48">
        <v>691.2</v>
      </c>
      <c r="H7" s="49">
        <v>8782.6051850622389</v>
      </c>
      <c r="I7" s="50">
        <v>3794085.4399468871</v>
      </c>
    </row>
    <row r="8" spans="1:9" x14ac:dyDescent="0.25">
      <c r="A8" s="44" t="s">
        <v>17</v>
      </c>
      <c r="B8" s="8">
        <v>191</v>
      </c>
      <c r="C8" s="11">
        <v>224</v>
      </c>
      <c r="D8" s="44">
        <v>1</v>
      </c>
      <c r="E8" s="47">
        <v>225</v>
      </c>
      <c r="F8" s="47">
        <v>1.9</v>
      </c>
      <c r="G8" s="48">
        <v>427.5</v>
      </c>
      <c r="H8" s="49">
        <v>10429.343657261408</v>
      </c>
      <c r="I8" s="50">
        <v>2346602.3228838169</v>
      </c>
    </row>
    <row r="9" spans="1:9" x14ac:dyDescent="0.25">
      <c r="A9" s="44"/>
      <c r="B9" s="51"/>
      <c r="C9" s="46"/>
      <c r="D9" s="44"/>
      <c r="E9" s="47"/>
      <c r="F9" s="47"/>
      <c r="G9" s="44"/>
      <c r="H9" s="52"/>
      <c r="I9" s="50"/>
    </row>
    <row r="10" spans="1:9" x14ac:dyDescent="0.25">
      <c r="A10" s="44"/>
      <c r="B10" s="51"/>
      <c r="C10" s="46"/>
      <c r="D10" s="44"/>
      <c r="G10" s="44"/>
      <c r="H10" s="52"/>
      <c r="I10" s="50"/>
    </row>
    <row r="11" spans="1:9" ht="15.75" thickBot="1" x14ac:dyDescent="0.3">
      <c r="A11" s="53"/>
      <c r="B11" s="54">
        <v>812</v>
      </c>
      <c r="C11" s="54">
        <v>812</v>
      </c>
      <c r="D11" s="55">
        <v>8</v>
      </c>
      <c r="E11" s="56">
        <v>820</v>
      </c>
      <c r="F11" s="57"/>
      <c r="G11" s="55">
        <v>1325.5</v>
      </c>
      <c r="H11" s="58"/>
      <c r="I11" s="59">
        <v>7275839.4829999991</v>
      </c>
    </row>
    <row r="17" spans="2:8" ht="45" x14ac:dyDescent="0.25">
      <c r="B17" s="121" t="s">
        <v>5</v>
      </c>
      <c r="C17" s="117" t="s">
        <v>52</v>
      </c>
      <c r="D17" s="117" t="s">
        <v>53</v>
      </c>
      <c r="E17" s="117" t="s">
        <v>54</v>
      </c>
      <c r="F17" s="117" t="s">
        <v>55</v>
      </c>
      <c r="G17" s="120" t="s">
        <v>56</v>
      </c>
      <c r="H17" s="120" t="s">
        <v>57</v>
      </c>
    </row>
    <row r="18" spans="2:8" x14ac:dyDescent="0.25">
      <c r="B18" s="122" t="s">
        <v>14</v>
      </c>
      <c r="C18" s="118">
        <v>6303.86</v>
      </c>
      <c r="D18" s="49">
        <v>5489.1282406638993</v>
      </c>
      <c r="E18" s="123">
        <f>100-(D18*100/C18)</f>
        <v>12.924331430839203</v>
      </c>
      <c r="F18" s="118">
        <f>C18-D18</f>
        <v>814.73175933610037</v>
      </c>
      <c r="G18" s="100">
        <v>1131.3682791839374</v>
      </c>
      <c r="H18" s="119">
        <f>G18-F18</f>
        <v>316.63651984783701</v>
      </c>
    </row>
    <row r="19" spans="2:8" x14ac:dyDescent="0.25">
      <c r="B19" s="122" t="s">
        <v>15</v>
      </c>
      <c r="C19" s="119">
        <v>8195.02</v>
      </c>
      <c r="D19" s="49">
        <v>7135.8667128630696</v>
      </c>
      <c r="E19" s="123">
        <f t="shared" ref="E19:E21" si="0">100-(D19*100/C19)</f>
        <v>12.924352681713174</v>
      </c>
      <c r="F19" s="118">
        <f t="shared" ref="F19:F21" si="1">C19-D19</f>
        <v>1059.1532871369309</v>
      </c>
      <c r="G19" s="100">
        <v>1470.7787629391187</v>
      </c>
      <c r="H19" s="119">
        <f t="shared" ref="H19:H21" si="2">G19-F19</f>
        <v>411.62547580218779</v>
      </c>
    </row>
    <row r="20" spans="2:8" x14ac:dyDescent="0.25">
      <c r="B20" s="122" t="s">
        <v>16</v>
      </c>
      <c r="C20" s="118">
        <v>10086.18</v>
      </c>
      <c r="D20" s="49">
        <v>8782.6051850622389</v>
      </c>
      <c r="E20" s="123">
        <f t="shared" si="0"/>
        <v>12.92436596350413</v>
      </c>
      <c r="F20" s="118">
        <f t="shared" si="1"/>
        <v>1303.5748149377614</v>
      </c>
      <c r="G20" s="100">
        <v>1810.1892466943</v>
      </c>
      <c r="H20" s="119">
        <f t="shared" si="2"/>
        <v>506.61443175653858</v>
      </c>
    </row>
    <row r="21" spans="2:8" x14ac:dyDescent="0.25">
      <c r="B21" s="122" t="s">
        <v>17</v>
      </c>
      <c r="C21" s="118">
        <v>11977.33</v>
      </c>
      <c r="D21" s="49">
        <v>10429.343657261408</v>
      </c>
      <c r="E21" s="123">
        <f t="shared" si="0"/>
        <v>12.924302350679085</v>
      </c>
      <c r="F21" s="118">
        <f t="shared" si="1"/>
        <v>1547.9863427385917</v>
      </c>
      <c r="G21" s="100">
        <v>2149.5997304494808</v>
      </c>
      <c r="H21" s="119">
        <f t="shared" si="2"/>
        <v>601.61338771088913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CIR 2014-15</vt:lpstr>
      <vt:lpstr>Effettivam. pagato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2016-10-13T12:38:05Z</cp:lastPrinted>
  <dcterms:created xsi:type="dcterms:W3CDTF">2015-10-27T09:05:25Z</dcterms:created>
  <dcterms:modified xsi:type="dcterms:W3CDTF">2016-10-14T10:18:08Z</dcterms:modified>
</cp:coreProperties>
</file>